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<sst xmlns="http://schemas.openxmlformats.org/spreadsheetml/2006/main" count="373" uniqueCount="166">
  <si>
    <t>QUADRO  1</t>
  </si>
  <si>
    <t>TABELA DE EMOLUMENTOS - ano 2025 Portaria 2838/2024 - publicada no DO de 30/12/2024</t>
  </si>
  <si>
    <t>Valores a serem utilizados também para solução negocial previa - Tab. 24.8 - encaminhamento de titulos (a ser regulamentada)</t>
  </si>
  <si>
    <t>Faixas</t>
  </si>
  <si>
    <t>Tabela</t>
  </si>
  <si>
    <t>EMOL</t>
  </si>
  <si>
    <t>ISS</t>
  </si>
  <si>
    <t>Selo</t>
  </si>
  <si>
    <t>TOTAL</t>
  </si>
  <si>
    <t>6370/12</t>
  </si>
  <si>
    <t xml:space="preserve">  3217/99</t>
  </si>
  <si>
    <t xml:space="preserve">  4664/05</t>
  </si>
  <si>
    <t xml:space="preserve">  111/06</t>
  </si>
  <si>
    <t>10.234/23</t>
  </si>
  <si>
    <t>A</t>
  </si>
  <si>
    <t>R$   0,01 –  270,52</t>
  </si>
  <si>
    <t>Tab 24.1a</t>
  </si>
  <si>
    <t>B</t>
  </si>
  <si>
    <t>R$ 270,53 - 338,18</t>
  </si>
  <si>
    <t>Tab 24.1b</t>
  </si>
  <si>
    <t>C</t>
  </si>
  <si>
    <t>R$ 338,19 -422,74</t>
  </si>
  <si>
    <t>Tab 24.1c</t>
  </si>
  <si>
    <t>D</t>
  </si>
  <si>
    <t>R$ 422,75 - 528,45</t>
  </si>
  <si>
    <t>Tab 24.1d</t>
  </si>
  <si>
    <t>E</t>
  </si>
  <si>
    <t>R$ 528,46 - 660,58</t>
  </si>
  <si>
    <t>Tab 24.1e</t>
  </si>
  <si>
    <t>F</t>
  </si>
  <si>
    <t>R$ 660,59 - 825,73</t>
  </si>
  <si>
    <t>Tab 24.1f</t>
  </si>
  <si>
    <t>G</t>
  </si>
  <si>
    <t>R$ 825,74 - 1.032,20</t>
  </si>
  <si>
    <t>Tab 24.1g</t>
  </si>
  <si>
    <t>H</t>
  </si>
  <si>
    <t>R$ 1.032,21 - 1.290,27</t>
  </si>
  <si>
    <t>Tab 24.1h</t>
  </si>
  <si>
    <t>I</t>
  </si>
  <si>
    <t>R$ 1.290,28 - 1.612,86</t>
  </si>
  <si>
    <t>Tab 24.1i</t>
  </si>
  <si>
    <t>J</t>
  </si>
  <si>
    <t>R$ 1.612,87 - 2.016,09</t>
  </si>
  <si>
    <t>Tab 24.1j</t>
  </si>
  <si>
    <t>K</t>
  </si>
  <si>
    <t>R$ 2.016,10 - 2.520,12</t>
  </si>
  <si>
    <t>Tab 24.1k</t>
  </si>
  <si>
    <t>L</t>
  </si>
  <si>
    <t>R$ 2.520,13 - 3.150,16</t>
  </si>
  <si>
    <t>Tab 24.1l</t>
  </si>
  <si>
    <t>M</t>
  </si>
  <si>
    <t>R$ 3.150,17 - 3.937,72</t>
  </si>
  <si>
    <t>Tab 24.1m</t>
  </si>
  <si>
    <t>N</t>
  </si>
  <si>
    <t>R$ 3.937,73 - 4.922,17</t>
  </si>
  <si>
    <t>Tab 24.1n</t>
  </si>
  <si>
    <t>O</t>
  </si>
  <si>
    <t>R$ 4.922,18 - 6.152,73</t>
  </si>
  <si>
    <t>Tab 24.1o</t>
  </si>
  <si>
    <t>P</t>
  </si>
  <si>
    <t>R$ 6.152,74 - 7.690,93</t>
  </si>
  <si>
    <t>Tab 24.1p</t>
  </si>
  <si>
    <t>Q</t>
  </si>
  <si>
    <t>R$7.690,94 - 15.875,08</t>
  </si>
  <si>
    <t>Tab 24.1q</t>
  </si>
  <si>
    <t>R</t>
  </si>
  <si>
    <t>R$ 15.875,09 - 27.022,01</t>
  </si>
  <si>
    <t>Tab 24.1r</t>
  </si>
  <si>
    <t>S</t>
  </si>
  <si>
    <t>a partir de R$ 27.022,02</t>
  </si>
  <si>
    <t>Tab 24.1s</t>
  </si>
  <si>
    <t>QUADRO  2 - valores APENAS do ato de cancelamento - a ser somado ao valor dos emolumentos de entrada
Sistemática para títulos protocolizados a partir de 05/01/2023</t>
  </si>
  <si>
    <t>a)</t>
  </si>
  <si>
    <t>CANCELAMENTO DE TITULOS POSTERGADOS  - 50% DO VALOR DOS EMOLUMENTOS - TABELA 24.2</t>
  </si>
  <si>
    <t>b)</t>
  </si>
  <si>
    <t>CANCELAMENTO DE TÍTULOS APRESENTADOS MEDIANTE PAGAMENTO ANTECIPADO DE EMOL. - NOTA INTEGRANTE Nº 13</t>
  </si>
  <si>
    <t>selo</t>
  </si>
  <si>
    <t xml:space="preserve">TOTAL </t>
  </si>
  <si>
    <t>Tab 24.2a</t>
  </si>
  <si>
    <t>Tab 24.2b</t>
  </si>
  <si>
    <t>Tab 24.2c</t>
  </si>
  <si>
    <t>Tab 24.2d</t>
  </si>
  <si>
    <t>Tab 24.2e</t>
  </si>
  <si>
    <t>Tab 24.2f</t>
  </si>
  <si>
    <t>Tab 24.2g</t>
  </si>
  <si>
    <t>Tab 24.2h</t>
  </si>
  <si>
    <t>Tab 24.2i</t>
  </si>
  <si>
    <t>Tab 24.2j</t>
  </si>
  <si>
    <t>Tab 24.2k</t>
  </si>
  <si>
    <t>R$ 2.520,132 - 3.150,16</t>
  </si>
  <si>
    <t>Tab 24.2l</t>
  </si>
  <si>
    <t>Tab 24.2m</t>
  </si>
  <si>
    <t>Tab 24.2n</t>
  </si>
  <si>
    <t>Tab 24.2o</t>
  </si>
  <si>
    <t>Tab 24.2p</t>
  </si>
  <si>
    <t>Tab 24.2q</t>
  </si>
  <si>
    <t>Tab 24.2r</t>
  </si>
  <si>
    <t>Tab 24.2s</t>
  </si>
  <si>
    <t xml:space="preserve">Quadro 3  e 3.1  - valores referentes a 12ª Nota Integrante. Cobrar do usuário o valor somado dos dois quadros  </t>
  </si>
  <si>
    <t>QUADRO 3 - EMOLUMENTOS PARA TITULOS POSTERGADOS PROTOCOLIZADOS ATÉ 04/01/2023 - 12ª NOTA INTEGRANTE DA TABELA 24</t>
  </si>
  <si>
    <t>EMOL. 
TAB 24 originária</t>
  </si>
  <si>
    <t>R$   0,01 –  50,00</t>
  </si>
  <si>
    <t>*</t>
  </si>
  <si>
    <t>R$ 50,01 –  100,00</t>
  </si>
  <si>
    <t>R$ 100,01 – 150,00</t>
  </si>
  <si>
    <t>R$ 150,01 – 200,00</t>
  </si>
  <si>
    <t>R$ 200,01 – 250,00</t>
  </si>
  <si>
    <t>R$ 250,01 – 300,00</t>
  </si>
  <si>
    <t>R$ 300,01 – 350,00</t>
  </si>
  <si>
    <t>R$ 350,01 – 400,00</t>
  </si>
  <si>
    <t>R$ 400,01 – 450,00</t>
  </si>
  <si>
    <t>R$ 450,01 – 500,00</t>
  </si>
  <si>
    <t>R$ 500,01 – 600,00</t>
  </si>
  <si>
    <t>R$ 600,01 – 700,00</t>
  </si>
  <si>
    <t>R$ 700,01 – 800,00</t>
  </si>
  <si>
    <t>R$ 800,01 – 900,00</t>
  </si>
  <si>
    <t>R$ 900,01 –  1.000,00</t>
  </si>
  <si>
    <t>R$  1.000,01 –  1.500,00</t>
  </si>
  <si>
    <t>R$ 1.500,01 – 2.000,00</t>
  </si>
  <si>
    <t>R$ 2.000,01 – 2.500,00</t>
  </si>
  <si>
    <t>R$ 2.500,01 – 3.000,00</t>
  </si>
  <si>
    <t>T</t>
  </si>
  <si>
    <t>R$ 3.000,01 – 3.500,00</t>
  </si>
  <si>
    <t>U</t>
  </si>
  <si>
    <t>R$ 3.500,01 – 4.000,00</t>
  </si>
  <si>
    <t>V</t>
  </si>
  <si>
    <t>R$ 4.000,01 – 4.500,00</t>
  </si>
  <si>
    <t>W</t>
  </si>
  <si>
    <t>R$ 4.500,01 – 5.000,00</t>
  </si>
  <si>
    <t>X</t>
  </si>
  <si>
    <t>R$ 5.000,01 – 7.500,00</t>
  </si>
  <si>
    <t>Y</t>
  </si>
  <si>
    <t>R$ 7.500,01 – 10.000,00</t>
  </si>
  <si>
    <t>Z</t>
  </si>
  <si>
    <t>Acima de R$ 10.000,00</t>
  </si>
  <si>
    <t>QUADRO 3.1 - CANCELAMENTO PARA TITULOS POSTERGADOS PROTOCOLIZADOS ATÉ 04/01/2023 - 12ª NOTA INTEGRANTE DA TABELA 24</t>
  </si>
  <si>
    <t>Qualquer título apresentado de forma postergada
 até 04/01/2023</t>
  </si>
  <si>
    <t xml:space="preserve">TOTAL  </t>
  </si>
  <si>
    <t>ATO</t>
  </si>
  <si>
    <t>TABELA</t>
  </si>
  <si>
    <t>Certidão em forma de relação idependente 
do número de páginas</t>
  </si>
  <si>
    <t>24 3.1</t>
  </si>
  <si>
    <t>Por nome</t>
  </si>
  <si>
    <t>24 3.2</t>
  </si>
  <si>
    <t>Informações resumidas</t>
  </si>
  <si>
    <t>24.4</t>
  </si>
  <si>
    <t>Certidão 5 anos</t>
  </si>
  <si>
    <t xml:space="preserve"> 16.1</t>
  </si>
  <si>
    <t>Certidão 10 anos</t>
  </si>
  <si>
    <t>Certidão inteiro teor 5 anos</t>
  </si>
  <si>
    <t>Certidão inteiro teor 10 anos</t>
  </si>
  <si>
    <t>Certidão específica 5 anos</t>
  </si>
  <si>
    <t>Certidão específica 10 anos</t>
  </si>
  <si>
    <t>Certidão do ato de 
cancelamento</t>
  </si>
  <si>
    <t>Revalidação</t>
  </si>
  <si>
    <t>16.2</t>
  </si>
  <si>
    <t>Folha excedente</t>
  </si>
  <si>
    <t>16.1</t>
  </si>
  <si>
    <t>Cópia de doc. Microfilmado ou
gravado eletronicamente por página</t>
  </si>
  <si>
    <t>24.5</t>
  </si>
  <si>
    <t>Monitoramento quanto  a
protocolização por devedor a cada dia</t>
  </si>
  <si>
    <t>24.7</t>
  </si>
  <si>
    <t>Guarda digital facultiva de titulos ou documentos de dívida</t>
  </si>
  <si>
    <t>24.6</t>
  </si>
  <si>
    <t>0,05% do valor
do documento</t>
  </si>
  <si>
    <t>Medidas de Incetivo à quitação ou renegociação de dívidas protestadas - Tab. 24.9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</si>
</sst>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9"/>
      <color indexed="8"/>
      <name val="Calibri"/>
      <charset val="134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31" applyNumberFormat="0" applyAlignment="0" applyProtection="0">
      <alignment vertical="center"/>
    </xf>
    <xf numFmtId="0" fontId="20" fillId="10" borderId="32" applyNumberFormat="0" applyAlignment="0" applyProtection="0">
      <alignment vertical="center"/>
    </xf>
    <xf numFmtId="0" fontId="21" fillId="10" borderId="31" applyNumberFormat="0" applyAlignment="0" applyProtection="0">
      <alignment vertical="center"/>
    </xf>
    <xf numFmtId="0" fontId="22" fillId="11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4" borderId="1" xfId="0" applyFill="1" applyBorder="1" applyAlignment="1">
      <alignment horizontal="center"/>
    </xf>
    <xf numFmtId="0" fontId="1" fillId="4" borderId="2" xfId="0" applyFont="1" applyFill="1" applyBorder="1"/>
    <xf numFmtId="0" fontId="0" fillId="4" borderId="2" xfId="0" applyFill="1" applyBorder="1"/>
    <xf numFmtId="0" fontId="0" fillId="4" borderId="12" xfId="0" applyFill="1" applyBorder="1" applyAlignment="1">
      <alignment horizontal="center"/>
    </xf>
    <xf numFmtId="0" fontId="1" fillId="4" borderId="13" xfId="0" applyFont="1" applyFill="1" applyBorder="1"/>
    <xf numFmtId="0" fontId="0" fillId="4" borderId="13" xfId="0" applyFill="1" applyBorder="1"/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5" fillId="5" borderId="14" xfId="0" applyFont="1" applyFill="1" applyBorder="1" applyAlignment="1">
      <alignment horizontal="right" vertical="center" wrapText="1"/>
    </xf>
    <xf numFmtId="2" fontId="0" fillId="0" borderId="6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 wrapText="1"/>
    </xf>
    <xf numFmtId="0" fontId="1" fillId="2" borderId="14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" fontId="0" fillId="7" borderId="9" xfId="0" applyNumberForma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0" fillId="6" borderId="20" xfId="0" applyNumberFormat="1" applyFill="1" applyBorder="1" applyAlignment="1">
      <alignment horizontal="center"/>
    </xf>
    <xf numFmtId="4" fontId="0" fillId="6" borderId="21" xfId="0" applyNumberFormat="1" applyFill="1" applyBorder="1" applyAlignment="1">
      <alignment horizontal="center"/>
    </xf>
    <xf numFmtId="4" fontId="0" fillId="7" borderId="0" xfId="0" applyNumberFormat="1" applyFill="1" applyAlignment="1">
      <alignment horizontal="center"/>
    </xf>
    <xf numFmtId="0" fontId="0" fillId="0" borderId="14" xfId="0" applyBorder="1" applyAlignment="1">
      <alignment vertical="center"/>
    </xf>
    <xf numFmtId="0" fontId="0" fillId="4" borderId="14" xfId="0" applyFill="1" applyBorder="1"/>
    <xf numFmtId="0" fontId="0" fillId="4" borderId="16" xfId="0" applyFill="1" applyBorder="1"/>
    <xf numFmtId="0" fontId="0" fillId="0" borderId="14" xfId="0" applyBorder="1"/>
    <xf numFmtId="0" fontId="1" fillId="3" borderId="14" xfId="0" applyFont="1" applyFill="1" applyBorder="1" applyAlignment="1">
      <alignment horizontal="center"/>
    </xf>
    <xf numFmtId="4" fontId="0" fillId="7" borderId="6" xfId="0" applyNumberFormat="1" applyFill="1" applyBorder="1" applyAlignment="1">
      <alignment horizontal="center"/>
    </xf>
    <xf numFmtId="4" fontId="0" fillId="6" borderId="19" xfId="0" applyNumberFormat="1" applyFill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3" borderId="22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9" fontId="4" fillId="3" borderId="23" xfId="0" applyNumberFormat="1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2" fontId="8" fillId="6" borderId="19" xfId="0" applyNumberFormat="1" applyFont="1" applyFill="1" applyBorder="1" applyAlignment="1">
      <alignment horizontal="center" vertical="center"/>
    </xf>
    <xf numFmtId="2" fontId="8" fillId="6" borderId="20" xfId="0" applyNumberFormat="1" applyFont="1" applyFill="1" applyBorder="1" applyAlignment="1">
      <alignment horizontal="center"/>
    </xf>
    <xf numFmtId="2" fontId="8" fillId="6" borderId="20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0" fontId="0" fillId="7" borderId="0" xfId="0" applyFill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"/>
  <sheetViews>
    <sheetView tabSelected="1" zoomScale="110" zoomScaleNormal="110" topLeftCell="A74" workbookViewId="0">
      <selection activeCell="D90" sqref="D90"/>
    </sheetView>
  </sheetViews>
  <sheetFormatPr defaultColWidth="9" defaultRowHeight="15"/>
  <cols>
    <col min="1" max="1" width="4.71428571428571" style="1" customWidth="1"/>
    <col min="2" max="2" width="22.5714285714286" customWidth="1"/>
    <col min="3" max="3" width="12.7142857142857" customWidth="1"/>
    <col min="4" max="4" width="12.1428571428571" customWidth="1"/>
  </cols>
  <sheetData>
    <row r="1" ht="15.7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4"/>
    </row>
    <row r="2" ht="15.75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5"/>
    </row>
    <row r="3" ht="15.75" spans="1:1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46"/>
    </row>
    <row r="4" spans="1:12">
      <c r="A4" s="8" t="s">
        <v>3</v>
      </c>
      <c r="B4" s="9"/>
      <c r="C4" s="10" t="s">
        <v>4</v>
      </c>
      <c r="D4" s="11" t="s">
        <v>5</v>
      </c>
      <c r="E4" s="12">
        <v>0.02</v>
      </c>
      <c r="F4" s="12">
        <v>0.2</v>
      </c>
      <c r="G4" s="12">
        <v>0.05</v>
      </c>
      <c r="H4" s="12">
        <v>0.05</v>
      </c>
      <c r="I4" s="12">
        <v>0.06</v>
      </c>
      <c r="J4" s="47" t="s">
        <v>6</v>
      </c>
      <c r="K4" s="47" t="s">
        <v>7</v>
      </c>
      <c r="L4" s="48" t="s">
        <v>8</v>
      </c>
    </row>
    <row r="5" spans="1:12">
      <c r="A5" s="13"/>
      <c r="B5" s="14"/>
      <c r="C5" s="15"/>
      <c r="D5" s="16"/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6"/>
      <c r="K5" s="16"/>
      <c r="L5" s="49"/>
    </row>
    <row r="6" spans="1:12">
      <c r="A6" s="18" t="s">
        <v>14</v>
      </c>
      <c r="B6" s="19" t="s">
        <v>15</v>
      </c>
      <c r="C6" s="19" t="s">
        <v>16</v>
      </c>
      <c r="D6" s="20">
        <v>26.54</v>
      </c>
      <c r="E6" s="19">
        <f t="shared" ref="E6:E24" si="0">TRUNC(D6*0.02,2)</f>
        <v>0.53</v>
      </c>
      <c r="F6" s="19">
        <f t="shared" ref="F6:F24" si="1">TRUNC(D6*0.2,2)</f>
        <v>5.3</v>
      </c>
      <c r="G6" s="19">
        <f t="shared" ref="G6:G24" si="2">TRUNC(D6*0.05,2)</f>
        <v>1.32</v>
      </c>
      <c r="H6" s="19">
        <f t="shared" ref="H6:H24" si="3">TRUNC(D6*0.05,2)</f>
        <v>1.32</v>
      </c>
      <c r="I6" s="50">
        <f t="shared" ref="I6:I24" si="4">TRUNC(D6*0.06,2)</f>
        <v>1.59</v>
      </c>
      <c r="J6" s="19">
        <f>D6*4%</f>
        <v>1.0616</v>
      </c>
      <c r="K6" s="51">
        <v>2.71</v>
      </c>
      <c r="L6" s="52">
        <f t="shared" ref="L6:L24" si="5">TRUNC(SUM(D6:K6),2)</f>
        <v>40.37</v>
      </c>
    </row>
    <row r="7" spans="1:12">
      <c r="A7" s="18" t="s">
        <v>17</v>
      </c>
      <c r="B7" s="19" t="s">
        <v>18</v>
      </c>
      <c r="C7" s="19" t="s">
        <v>19</v>
      </c>
      <c r="D7" s="20">
        <v>33.14</v>
      </c>
      <c r="E7" s="19">
        <f t="shared" si="0"/>
        <v>0.66</v>
      </c>
      <c r="F7" s="19">
        <f t="shared" si="1"/>
        <v>6.62</v>
      </c>
      <c r="G7" s="19">
        <f t="shared" si="2"/>
        <v>1.65</v>
      </c>
      <c r="H7" s="19">
        <f t="shared" si="3"/>
        <v>1.65</v>
      </c>
      <c r="I7" s="50">
        <f t="shared" si="4"/>
        <v>1.98</v>
      </c>
      <c r="J7" s="19">
        <f>D7*4%</f>
        <v>1.3256</v>
      </c>
      <c r="K7" s="51">
        <v>2.71</v>
      </c>
      <c r="L7" s="52">
        <f t="shared" si="5"/>
        <v>49.73</v>
      </c>
    </row>
    <row r="8" spans="1:12">
      <c r="A8" s="18" t="s">
        <v>20</v>
      </c>
      <c r="B8" s="19" t="s">
        <v>21</v>
      </c>
      <c r="C8" s="19" t="s">
        <v>22</v>
      </c>
      <c r="D8" s="20">
        <v>41.44</v>
      </c>
      <c r="E8" s="19">
        <f t="shared" si="0"/>
        <v>0.82</v>
      </c>
      <c r="F8" s="19">
        <f t="shared" si="1"/>
        <v>8.28</v>
      </c>
      <c r="G8" s="19">
        <f t="shared" si="2"/>
        <v>2.07</v>
      </c>
      <c r="H8" s="19">
        <f t="shared" si="3"/>
        <v>2.07</v>
      </c>
      <c r="I8" s="50">
        <f t="shared" si="4"/>
        <v>2.48</v>
      </c>
      <c r="J8" s="19">
        <f t="shared" ref="J8:J24" si="6">D8*4%</f>
        <v>1.6576</v>
      </c>
      <c r="K8" s="51">
        <v>2.71</v>
      </c>
      <c r="L8" s="52">
        <f t="shared" si="5"/>
        <v>61.52</v>
      </c>
    </row>
    <row r="9" spans="1:12">
      <c r="A9" s="18" t="s">
        <v>23</v>
      </c>
      <c r="B9" s="19" t="s">
        <v>24</v>
      </c>
      <c r="C9" s="19" t="s">
        <v>25</v>
      </c>
      <c r="D9" s="20">
        <v>51.79</v>
      </c>
      <c r="E9" s="19">
        <f t="shared" si="0"/>
        <v>1.03</v>
      </c>
      <c r="F9" s="19">
        <f t="shared" si="1"/>
        <v>10.35</v>
      </c>
      <c r="G9" s="19">
        <f t="shared" si="2"/>
        <v>2.58</v>
      </c>
      <c r="H9" s="19">
        <f t="shared" si="3"/>
        <v>2.58</v>
      </c>
      <c r="I9" s="50">
        <f t="shared" si="4"/>
        <v>3.1</v>
      </c>
      <c r="J9" s="19">
        <f t="shared" si="6"/>
        <v>2.0716</v>
      </c>
      <c r="K9" s="51">
        <v>2.71</v>
      </c>
      <c r="L9" s="52">
        <f t="shared" si="5"/>
        <v>76.21</v>
      </c>
    </row>
    <row r="10" spans="1:12">
      <c r="A10" s="18" t="s">
        <v>26</v>
      </c>
      <c r="B10" s="19" t="s">
        <v>27</v>
      </c>
      <c r="C10" s="19" t="s">
        <v>28</v>
      </c>
      <c r="D10" s="20">
        <v>64.76</v>
      </c>
      <c r="E10" s="19">
        <f t="shared" si="0"/>
        <v>1.29</v>
      </c>
      <c r="F10" s="19">
        <f t="shared" si="1"/>
        <v>12.95</v>
      </c>
      <c r="G10" s="19">
        <f t="shared" si="2"/>
        <v>3.23</v>
      </c>
      <c r="H10" s="19">
        <f t="shared" si="3"/>
        <v>3.23</v>
      </c>
      <c r="I10" s="50">
        <f t="shared" si="4"/>
        <v>3.88</v>
      </c>
      <c r="J10" s="19">
        <f t="shared" si="6"/>
        <v>2.5904</v>
      </c>
      <c r="K10" s="51">
        <v>2.71</v>
      </c>
      <c r="L10" s="52">
        <f t="shared" si="5"/>
        <v>94.64</v>
      </c>
    </row>
    <row r="11" spans="1:12">
      <c r="A11" s="18" t="s">
        <v>29</v>
      </c>
      <c r="B11" s="19" t="s">
        <v>30</v>
      </c>
      <c r="C11" s="19" t="s">
        <v>31</v>
      </c>
      <c r="D11" s="20">
        <v>80.94</v>
      </c>
      <c r="E11" s="19">
        <f t="shared" si="0"/>
        <v>1.61</v>
      </c>
      <c r="F11" s="19">
        <f t="shared" si="1"/>
        <v>16.18</v>
      </c>
      <c r="G11" s="19">
        <f t="shared" si="2"/>
        <v>4.04</v>
      </c>
      <c r="H11" s="19">
        <f t="shared" si="3"/>
        <v>4.04</v>
      </c>
      <c r="I11" s="50">
        <f t="shared" si="4"/>
        <v>4.85</v>
      </c>
      <c r="J11" s="19">
        <f t="shared" si="6"/>
        <v>3.2376</v>
      </c>
      <c r="K11" s="51">
        <v>2.71</v>
      </c>
      <c r="L11" s="52">
        <f t="shared" si="5"/>
        <v>117.6</v>
      </c>
    </row>
    <row r="12" spans="1:12">
      <c r="A12" s="18" t="s">
        <v>32</v>
      </c>
      <c r="B12" s="19" t="s">
        <v>33</v>
      </c>
      <c r="C12" s="19" t="s">
        <v>34</v>
      </c>
      <c r="D12" s="20">
        <v>101.18</v>
      </c>
      <c r="E12" s="19">
        <f t="shared" si="0"/>
        <v>2.02</v>
      </c>
      <c r="F12" s="19">
        <f t="shared" si="1"/>
        <v>20.23</v>
      </c>
      <c r="G12" s="19">
        <f t="shared" si="2"/>
        <v>5.05</v>
      </c>
      <c r="H12" s="19">
        <f t="shared" si="3"/>
        <v>5.05</v>
      </c>
      <c r="I12" s="50">
        <f t="shared" si="4"/>
        <v>6.07</v>
      </c>
      <c r="J12" s="19">
        <f t="shared" si="6"/>
        <v>4.0472</v>
      </c>
      <c r="K12" s="51">
        <v>2.71</v>
      </c>
      <c r="L12" s="52">
        <f t="shared" si="5"/>
        <v>146.35</v>
      </c>
    </row>
    <row r="13" spans="1:12">
      <c r="A13" s="18" t="s">
        <v>35</v>
      </c>
      <c r="B13" s="19" t="s">
        <v>36</v>
      </c>
      <c r="C13" s="19" t="s">
        <v>37</v>
      </c>
      <c r="D13" s="20">
        <v>126.48</v>
      </c>
      <c r="E13" s="19">
        <f t="shared" si="0"/>
        <v>2.52</v>
      </c>
      <c r="F13" s="19">
        <f t="shared" si="1"/>
        <v>25.29</v>
      </c>
      <c r="G13" s="19">
        <f t="shared" si="2"/>
        <v>6.32</v>
      </c>
      <c r="H13" s="19">
        <f t="shared" si="3"/>
        <v>6.32</v>
      </c>
      <c r="I13" s="50">
        <f t="shared" si="4"/>
        <v>7.58</v>
      </c>
      <c r="J13" s="19">
        <f t="shared" si="6"/>
        <v>5.0592</v>
      </c>
      <c r="K13" s="51">
        <v>2.71</v>
      </c>
      <c r="L13" s="52">
        <f t="shared" si="5"/>
        <v>182.27</v>
      </c>
    </row>
    <row r="14" spans="1:12">
      <c r="A14" s="18" t="s">
        <v>38</v>
      </c>
      <c r="B14" s="19" t="s">
        <v>39</v>
      </c>
      <c r="C14" s="19" t="s">
        <v>40</v>
      </c>
      <c r="D14" s="20">
        <v>158.11</v>
      </c>
      <c r="E14" s="19">
        <f t="shared" si="0"/>
        <v>3.16</v>
      </c>
      <c r="F14" s="19">
        <f t="shared" si="1"/>
        <v>31.62</v>
      </c>
      <c r="G14" s="19">
        <f t="shared" si="2"/>
        <v>7.9</v>
      </c>
      <c r="H14" s="19">
        <f t="shared" si="3"/>
        <v>7.9</v>
      </c>
      <c r="I14" s="50">
        <f t="shared" si="4"/>
        <v>9.48</v>
      </c>
      <c r="J14" s="19">
        <f t="shared" si="6"/>
        <v>6.3244</v>
      </c>
      <c r="K14" s="51">
        <v>2.71</v>
      </c>
      <c r="L14" s="52">
        <f t="shared" si="5"/>
        <v>227.2</v>
      </c>
    </row>
    <row r="15" spans="1:12">
      <c r="A15" s="18" t="s">
        <v>41</v>
      </c>
      <c r="B15" s="19" t="s">
        <v>42</v>
      </c>
      <c r="C15" s="21" t="s">
        <v>43</v>
      </c>
      <c r="D15" s="20">
        <v>197.65</v>
      </c>
      <c r="E15" s="19">
        <f t="shared" si="0"/>
        <v>3.95</v>
      </c>
      <c r="F15" s="19">
        <f t="shared" si="1"/>
        <v>39.53</v>
      </c>
      <c r="G15" s="19">
        <f t="shared" si="2"/>
        <v>9.88</v>
      </c>
      <c r="H15" s="19">
        <f t="shared" si="3"/>
        <v>9.88</v>
      </c>
      <c r="I15" s="50">
        <f t="shared" si="4"/>
        <v>11.85</v>
      </c>
      <c r="J15" s="19">
        <f t="shared" si="6"/>
        <v>7.906</v>
      </c>
      <c r="K15" s="51">
        <v>2.71</v>
      </c>
      <c r="L15" s="52">
        <f t="shared" si="5"/>
        <v>283.35</v>
      </c>
    </row>
    <row r="16" spans="1:12">
      <c r="A16" s="18" t="s">
        <v>44</v>
      </c>
      <c r="B16" s="19" t="s">
        <v>45</v>
      </c>
      <c r="C16" s="19" t="s">
        <v>46</v>
      </c>
      <c r="D16" s="20">
        <v>247.05</v>
      </c>
      <c r="E16" s="19">
        <f t="shared" si="0"/>
        <v>4.94</v>
      </c>
      <c r="F16" s="19">
        <f t="shared" si="1"/>
        <v>49.41</v>
      </c>
      <c r="G16" s="19">
        <f t="shared" si="2"/>
        <v>12.35</v>
      </c>
      <c r="H16" s="19">
        <f t="shared" si="3"/>
        <v>12.35</v>
      </c>
      <c r="I16" s="50">
        <f t="shared" si="4"/>
        <v>14.82</v>
      </c>
      <c r="J16" s="19">
        <f t="shared" si="6"/>
        <v>9.882</v>
      </c>
      <c r="K16" s="51">
        <v>2.71</v>
      </c>
      <c r="L16" s="52">
        <f t="shared" si="5"/>
        <v>353.51</v>
      </c>
    </row>
    <row r="17" spans="1:12">
      <c r="A17" s="18" t="s">
        <v>47</v>
      </c>
      <c r="B17" s="19" t="s">
        <v>48</v>
      </c>
      <c r="C17" s="19" t="s">
        <v>49</v>
      </c>
      <c r="D17" s="20">
        <v>308.82</v>
      </c>
      <c r="E17" s="19">
        <f t="shared" si="0"/>
        <v>6.17</v>
      </c>
      <c r="F17" s="19">
        <f t="shared" si="1"/>
        <v>61.76</v>
      </c>
      <c r="G17" s="19">
        <f t="shared" si="2"/>
        <v>15.44</v>
      </c>
      <c r="H17" s="19">
        <f t="shared" si="3"/>
        <v>15.44</v>
      </c>
      <c r="I17" s="50">
        <f t="shared" si="4"/>
        <v>18.52</v>
      </c>
      <c r="J17" s="19">
        <f t="shared" si="6"/>
        <v>12.3528</v>
      </c>
      <c r="K17" s="51">
        <v>2.71</v>
      </c>
      <c r="L17" s="52">
        <f t="shared" si="5"/>
        <v>441.21</v>
      </c>
    </row>
    <row r="18" spans="1:12">
      <c r="A18" s="18" t="s">
        <v>50</v>
      </c>
      <c r="B18" s="19" t="s">
        <v>51</v>
      </c>
      <c r="C18" s="19" t="s">
        <v>52</v>
      </c>
      <c r="D18" s="20">
        <v>386.03</v>
      </c>
      <c r="E18" s="19">
        <f t="shared" si="0"/>
        <v>7.72</v>
      </c>
      <c r="F18" s="19">
        <f t="shared" si="1"/>
        <v>77.2</v>
      </c>
      <c r="G18" s="19">
        <f t="shared" si="2"/>
        <v>19.3</v>
      </c>
      <c r="H18" s="19">
        <f t="shared" si="3"/>
        <v>19.3</v>
      </c>
      <c r="I18" s="50">
        <f t="shared" si="4"/>
        <v>23.16</v>
      </c>
      <c r="J18" s="19">
        <f t="shared" si="6"/>
        <v>15.4412</v>
      </c>
      <c r="K18" s="51">
        <v>2.71</v>
      </c>
      <c r="L18" s="52">
        <f t="shared" si="5"/>
        <v>550.86</v>
      </c>
    </row>
    <row r="19" spans="1:12">
      <c r="A19" s="18" t="s">
        <v>53</v>
      </c>
      <c r="B19" s="19" t="s">
        <v>54</v>
      </c>
      <c r="C19" s="19" t="s">
        <v>55</v>
      </c>
      <c r="D19" s="20">
        <v>482.56</v>
      </c>
      <c r="E19" s="19">
        <f t="shared" si="0"/>
        <v>9.65</v>
      </c>
      <c r="F19" s="19">
        <f t="shared" si="1"/>
        <v>96.51</v>
      </c>
      <c r="G19" s="19">
        <f t="shared" si="2"/>
        <v>24.12</v>
      </c>
      <c r="H19" s="19">
        <f t="shared" si="3"/>
        <v>24.12</v>
      </c>
      <c r="I19" s="50">
        <f t="shared" si="4"/>
        <v>28.95</v>
      </c>
      <c r="J19" s="19">
        <f t="shared" si="6"/>
        <v>19.3024</v>
      </c>
      <c r="K19" s="51">
        <v>2.71</v>
      </c>
      <c r="L19" s="52">
        <f t="shared" si="5"/>
        <v>687.92</v>
      </c>
    </row>
    <row r="20" spans="1:12">
      <c r="A20" s="18" t="s">
        <v>56</v>
      </c>
      <c r="B20" s="19" t="s">
        <v>57</v>
      </c>
      <c r="C20" s="19" t="s">
        <v>58</v>
      </c>
      <c r="D20" s="20">
        <v>603.2</v>
      </c>
      <c r="E20" s="19">
        <f t="shared" si="0"/>
        <v>12.06</v>
      </c>
      <c r="F20" s="19">
        <f t="shared" si="1"/>
        <v>120.64</v>
      </c>
      <c r="G20" s="19">
        <f t="shared" si="2"/>
        <v>30.16</v>
      </c>
      <c r="H20" s="19">
        <f t="shared" si="3"/>
        <v>30.16</v>
      </c>
      <c r="I20" s="50">
        <f t="shared" si="4"/>
        <v>36.19</v>
      </c>
      <c r="J20" s="19">
        <f t="shared" si="6"/>
        <v>24.128</v>
      </c>
      <c r="K20" s="51">
        <v>2.71</v>
      </c>
      <c r="L20" s="52">
        <f t="shared" si="5"/>
        <v>859.24</v>
      </c>
    </row>
    <row r="21" spans="1:12">
      <c r="A21" s="18" t="s">
        <v>59</v>
      </c>
      <c r="B21" s="19" t="s">
        <v>60</v>
      </c>
      <c r="C21" s="19" t="s">
        <v>61</v>
      </c>
      <c r="D21" s="20">
        <v>754.01</v>
      </c>
      <c r="E21" s="19">
        <f t="shared" si="0"/>
        <v>15.08</v>
      </c>
      <c r="F21" s="19">
        <f t="shared" si="1"/>
        <v>150.8</v>
      </c>
      <c r="G21" s="19">
        <f t="shared" si="2"/>
        <v>37.7</v>
      </c>
      <c r="H21" s="19">
        <f t="shared" si="3"/>
        <v>37.7</v>
      </c>
      <c r="I21" s="50">
        <f t="shared" si="4"/>
        <v>45.24</v>
      </c>
      <c r="J21" s="19">
        <f t="shared" si="6"/>
        <v>30.1604</v>
      </c>
      <c r="K21" s="51">
        <v>2.71</v>
      </c>
      <c r="L21" s="52">
        <f t="shared" si="5"/>
        <v>1073.4</v>
      </c>
    </row>
    <row r="22" spans="1:12">
      <c r="A22" s="18" t="s">
        <v>62</v>
      </c>
      <c r="B22" s="19" t="s">
        <v>63</v>
      </c>
      <c r="C22" s="19" t="s">
        <v>64</v>
      </c>
      <c r="D22" s="20">
        <v>889.05</v>
      </c>
      <c r="E22" s="19">
        <f t="shared" si="0"/>
        <v>17.78</v>
      </c>
      <c r="F22" s="19">
        <f t="shared" si="1"/>
        <v>177.81</v>
      </c>
      <c r="G22" s="19">
        <f t="shared" si="2"/>
        <v>44.45</v>
      </c>
      <c r="H22" s="19">
        <f t="shared" si="3"/>
        <v>44.45</v>
      </c>
      <c r="I22" s="50">
        <f t="shared" si="4"/>
        <v>53.34</v>
      </c>
      <c r="J22" s="19">
        <f t="shared" si="6"/>
        <v>35.562</v>
      </c>
      <c r="K22" s="51">
        <v>2.71</v>
      </c>
      <c r="L22" s="52">
        <f t="shared" si="5"/>
        <v>1265.15</v>
      </c>
    </row>
    <row r="23" spans="1:12">
      <c r="A23" s="18" t="s">
        <v>65</v>
      </c>
      <c r="B23" s="19" t="s">
        <v>66</v>
      </c>
      <c r="C23" s="19" t="s">
        <v>67</v>
      </c>
      <c r="D23" s="20">
        <v>964.68</v>
      </c>
      <c r="E23" s="19">
        <f t="shared" si="0"/>
        <v>19.29</v>
      </c>
      <c r="F23" s="19">
        <f t="shared" si="1"/>
        <v>192.93</v>
      </c>
      <c r="G23" s="19">
        <f t="shared" si="2"/>
        <v>48.23</v>
      </c>
      <c r="H23" s="19">
        <f t="shared" si="3"/>
        <v>48.23</v>
      </c>
      <c r="I23" s="50">
        <f t="shared" si="4"/>
        <v>57.88</v>
      </c>
      <c r="J23" s="19">
        <f t="shared" si="6"/>
        <v>38.5872</v>
      </c>
      <c r="K23" s="51">
        <v>2.71</v>
      </c>
      <c r="L23" s="52">
        <f t="shared" si="5"/>
        <v>1372.53</v>
      </c>
    </row>
    <row r="24" ht="15.75" spans="1:12">
      <c r="A24" s="22" t="s">
        <v>68</v>
      </c>
      <c r="B24" s="23" t="s">
        <v>69</v>
      </c>
      <c r="C24" s="23" t="s">
        <v>70</v>
      </c>
      <c r="D24" s="24">
        <v>1445.23</v>
      </c>
      <c r="E24" s="23">
        <f t="shared" si="0"/>
        <v>28.9</v>
      </c>
      <c r="F24" s="23">
        <f t="shared" si="1"/>
        <v>289.04</v>
      </c>
      <c r="G24" s="23">
        <f t="shared" si="2"/>
        <v>72.26</v>
      </c>
      <c r="H24" s="23">
        <f t="shared" si="3"/>
        <v>72.26</v>
      </c>
      <c r="I24" s="50">
        <f t="shared" si="4"/>
        <v>86.71</v>
      </c>
      <c r="J24" s="19">
        <f t="shared" si="6"/>
        <v>57.8092</v>
      </c>
      <c r="K24" s="51">
        <v>2.71</v>
      </c>
      <c r="L24" s="53">
        <f t="shared" si="5"/>
        <v>2054.91</v>
      </c>
    </row>
    <row r="25" spans="1:12">
      <c r="A25" s="25"/>
      <c r="B25" s="25"/>
      <c r="C25" s="25"/>
      <c r="D25" s="26"/>
      <c r="E25" s="25"/>
      <c r="F25" s="25"/>
      <c r="G25" s="25"/>
      <c r="H25" s="25"/>
      <c r="I25" s="25"/>
      <c r="J25" s="25"/>
      <c r="K25" s="25"/>
      <c r="L25" s="25"/>
    </row>
    <row r="26" ht="15.75" spans="1:12">
      <c r="A26" s="25"/>
      <c r="B26" s="25"/>
      <c r="C26" s="25"/>
      <c r="D26" s="26"/>
      <c r="E26" s="25"/>
      <c r="F26" s="25"/>
      <c r="G26" s="25"/>
      <c r="H26" s="25"/>
      <c r="I26" s="25"/>
      <c r="J26" s="25"/>
      <c r="K26" s="25"/>
      <c r="L26" s="54"/>
    </row>
    <row r="27" ht="46.9" customHeight="1" spans="1:12">
      <c r="A27" s="27" t="s">
        <v>71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55"/>
    </row>
    <row r="28" ht="15.75" spans="1:12">
      <c r="A28" s="29" t="s">
        <v>72</v>
      </c>
      <c r="B28" s="30" t="s">
        <v>73</v>
      </c>
      <c r="C28" s="31"/>
      <c r="D28" s="31"/>
      <c r="E28" s="31"/>
      <c r="F28" s="31"/>
      <c r="G28" s="31"/>
      <c r="H28" s="31"/>
      <c r="I28" s="31"/>
      <c r="J28" s="31"/>
      <c r="K28" s="31"/>
      <c r="L28" s="56"/>
    </row>
    <row r="29" ht="15.75" spans="1:12">
      <c r="A29" s="32" t="s">
        <v>74</v>
      </c>
      <c r="B29" s="33" t="s">
        <v>75</v>
      </c>
      <c r="C29" s="34"/>
      <c r="D29" s="34"/>
      <c r="E29" s="34"/>
      <c r="F29" s="34"/>
      <c r="G29" s="34"/>
      <c r="H29" s="34"/>
      <c r="I29" s="34"/>
      <c r="J29" s="34"/>
      <c r="K29" s="34"/>
      <c r="L29" s="57"/>
    </row>
    <row r="30" spans="1:12">
      <c r="A30" s="8" t="s">
        <v>3</v>
      </c>
      <c r="B30" s="9"/>
      <c r="C30" s="10" t="s">
        <v>4</v>
      </c>
      <c r="D30" s="11" t="s">
        <v>5</v>
      </c>
      <c r="E30" s="12">
        <v>0.02</v>
      </c>
      <c r="F30" s="12">
        <v>0.2</v>
      </c>
      <c r="G30" s="12">
        <v>0.05</v>
      </c>
      <c r="H30" s="12">
        <v>0.05</v>
      </c>
      <c r="I30" s="12">
        <v>0.06</v>
      </c>
      <c r="J30" s="11" t="s">
        <v>6</v>
      </c>
      <c r="K30" s="11" t="s">
        <v>76</v>
      </c>
      <c r="L30" s="48" t="s">
        <v>77</v>
      </c>
    </row>
    <row r="31" spans="1:12">
      <c r="A31" s="13"/>
      <c r="B31" s="14"/>
      <c r="C31" s="15"/>
      <c r="D31" s="16"/>
      <c r="E31" s="17" t="s">
        <v>9</v>
      </c>
      <c r="F31" s="17" t="s">
        <v>10</v>
      </c>
      <c r="G31" s="17" t="s">
        <v>11</v>
      </c>
      <c r="H31" s="17" t="s">
        <v>12</v>
      </c>
      <c r="I31" s="17" t="s">
        <v>13</v>
      </c>
      <c r="J31" s="16"/>
      <c r="K31" s="16"/>
      <c r="L31" s="49"/>
    </row>
    <row r="32" spans="1:12">
      <c r="A32" s="18" t="s">
        <v>14</v>
      </c>
      <c r="B32" s="19" t="s">
        <v>15</v>
      </c>
      <c r="C32" s="19" t="s">
        <v>78</v>
      </c>
      <c r="D32" s="20">
        <f t="shared" ref="D32:E50" si="7">TRUNC(D6/2,2)</f>
        <v>13.27</v>
      </c>
      <c r="E32" s="20">
        <f t="shared" si="7"/>
        <v>0.26</v>
      </c>
      <c r="F32" s="19">
        <f t="shared" ref="F32:F50" si="8">TRUNC(D32*20%,2)</f>
        <v>2.65</v>
      </c>
      <c r="G32" s="19">
        <f t="shared" ref="G32:G50" si="9">TRUNC(D32*5%,2)</f>
        <v>0.66</v>
      </c>
      <c r="H32" s="19">
        <f t="shared" ref="H32:H50" si="10">TRUNC(D32*5%,2)</f>
        <v>0.66</v>
      </c>
      <c r="I32" s="50">
        <f t="shared" ref="I32:I50" si="11">TRUNC(D32*6%,2)</f>
        <v>0.79</v>
      </c>
      <c r="J32" s="19">
        <f>D32*4%</f>
        <v>0.5308</v>
      </c>
      <c r="K32" s="19">
        <v>2.71</v>
      </c>
      <c r="L32" s="52">
        <f t="shared" ref="L32:L50" si="12">TRUNC(SUM(D32:K32),2)</f>
        <v>21.53</v>
      </c>
    </row>
    <row r="33" spans="1:12">
      <c r="A33" s="18" t="s">
        <v>17</v>
      </c>
      <c r="B33" s="19" t="s">
        <v>18</v>
      </c>
      <c r="C33" s="19" t="s">
        <v>79</v>
      </c>
      <c r="D33" s="20">
        <f t="shared" si="7"/>
        <v>16.57</v>
      </c>
      <c r="E33" s="19">
        <f t="shared" si="7"/>
        <v>0.33</v>
      </c>
      <c r="F33" s="19">
        <f t="shared" si="8"/>
        <v>3.31</v>
      </c>
      <c r="G33" s="19">
        <f t="shared" si="9"/>
        <v>0.82</v>
      </c>
      <c r="H33" s="19">
        <f t="shared" si="10"/>
        <v>0.82</v>
      </c>
      <c r="I33" s="50">
        <f t="shared" si="11"/>
        <v>0.99</v>
      </c>
      <c r="J33" s="19">
        <f t="shared" ref="J33:J50" si="13">D33*4%</f>
        <v>0.6628</v>
      </c>
      <c r="K33" s="19">
        <v>2.71</v>
      </c>
      <c r="L33" s="52">
        <f t="shared" si="12"/>
        <v>26.21</v>
      </c>
    </row>
    <row r="34" spans="1:12">
      <c r="A34" s="18" t="s">
        <v>20</v>
      </c>
      <c r="B34" s="19" t="s">
        <v>21</v>
      </c>
      <c r="C34" s="19" t="s">
        <v>80</v>
      </c>
      <c r="D34" s="20">
        <f t="shared" si="7"/>
        <v>20.72</v>
      </c>
      <c r="E34" s="19">
        <f t="shared" si="7"/>
        <v>0.41</v>
      </c>
      <c r="F34" s="19">
        <f t="shared" si="8"/>
        <v>4.14</v>
      </c>
      <c r="G34" s="19">
        <f t="shared" si="9"/>
        <v>1.03</v>
      </c>
      <c r="H34" s="19">
        <f t="shared" si="10"/>
        <v>1.03</v>
      </c>
      <c r="I34" s="50">
        <f t="shared" si="11"/>
        <v>1.24</v>
      </c>
      <c r="J34" s="19">
        <f t="shared" si="13"/>
        <v>0.8288</v>
      </c>
      <c r="K34" s="19">
        <v>2.71</v>
      </c>
      <c r="L34" s="52">
        <f t="shared" si="12"/>
        <v>32.1</v>
      </c>
    </row>
    <row r="35" spans="1:12">
      <c r="A35" s="18" t="s">
        <v>23</v>
      </c>
      <c r="B35" s="19" t="s">
        <v>24</v>
      </c>
      <c r="C35" s="19" t="s">
        <v>81</v>
      </c>
      <c r="D35" s="20">
        <f t="shared" si="7"/>
        <v>25.89</v>
      </c>
      <c r="E35" s="19">
        <f t="shared" si="7"/>
        <v>0.51</v>
      </c>
      <c r="F35" s="19">
        <f t="shared" si="8"/>
        <v>5.17</v>
      </c>
      <c r="G35" s="19">
        <f t="shared" si="9"/>
        <v>1.29</v>
      </c>
      <c r="H35" s="19">
        <f t="shared" si="10"/>
        <v>1.29</v>
      </c>
      <c r="I35" s="50">
        <f t="shared" si="11"/>
        <v>1.55</v>
      </c>
      <c r="J35" s="19">
        <f t="shared" si="13"/>
        <v>1.0356</v>
      </c>
      <c r="K35" s="19">
        <v>2.71</v>
      </c>
      <c r="L35" s="52">
        <f t="shared" si="12"/>
        <v>39.44</v>
      </c>
    </row>
    <row r="36" spans="1:12">
      <c r="A36" s="18" t="s">
        <v>26</v>
      </c>
      <c r="B36" s="19" t="s">
        <v>27</v>
      </c>
      <c r="C36" s="19" t="s">
        <v>82</v>
      </c>
      <c r="D36" s="20">
        <f t="shared" si="7"/>
        <v>32.38</v>
      </c>
      <c r="E36" s="19">
        <f t="shared" si="7"/>
        <v>0.64</v>
      </c>
      <c r="F36" s="19">
        <f t="shared" si="8"/>
        <v>6.47</v>
      </c>
      <c r="G36" s="19">
        <f t="shared" si="9"/>
        <v>1.61</v>
      </c>
      <c r="H36" s="19">
        <f t="shared" si="10"/>
        <v>1.61</v>
      </c>
      <c r="I36" s="50">
        <f t="shared" si="11"/>
        <v>1.94</v>
      </c>
      <c r="J36" s="19">
        <f t="shared" si="13"/>
        <v>1.2952</v>
      </c>
      <c r="K36" s="19">
        <v>2.71</v>
      </c>
      <c r="L36" s="52">
        <f t="shared" si="12"/>
        <v>48.65</v>
      </c>
    </row>
    <row r="37" spans="1:12">
      <c r="A37" s="18" t="s">
        <v>29</v>
      </c>
      <c r="B37" s="19" t="s">
        <v>30</v>
      </c>
      <c r="C37" s="19" t="s">
        <v>83</v>
      </c>
      <c r="D37" s="20">
        <f t="shared" si="7"/>
        <v>40.47</v>
      </c>
      <c r="E37" s="19">
        <f t="shared" si="7"/>
        <v>0.8</v>
      </c>
      <c r="F37" s="19">
        <f t="shared" si="8"/>
        <v>8.09</v>
      </c>
      <c r="G37" s="19">
        <f t="shared" si="9"/>
        <v>2.02</v>
      </c>
      <c r="H37" s="19">
        <f t="shared" si="10"/>
        <v>2.02</v>
      </c>
      <c r="I37" s="50">
        <f t="shared" si="11"/>
        <v>2.42</v>
      </c>
      <c r="J37" s="19">
        <f t="shared" si="13"/>
        <v>1.6188</v>
      </c>
      <c r="K37" s="19">
        <v>2.71</v>
      </c>
      <c r="L37" s="52">
        <f t="shared" si="12"/>
        <v>60.14</v>
      </c>
    </row>
    <row r="38" spans="1:12">
      <c r="A38" s="18" t="s">
        <v>32</v>
      </c>
      <c r="B38" s="19" t="s">
        <v>33</v>
      </c>
      <c r="C38" s="19" t="s">
        <v>84</v>
      </c>
      <c r="D38" s="20">
        <f t="shared" si="7"/>
        <v>50.59</v>
      </c>
      <c r="E38" s="19">
        <f t="shared" si="7"/>
        <v>1.01</v>
      </c>
      <c r="F38" s="19">
        <f t="shared" si="8"/>
        <v>10.11</v>
      </c>
      <c r="G38" s="19">
        <f t="shared" si="9"/>
        <v>2.52</v>
      </c>
      <c r="H38" s="19">
        <f t="shared" si="10"/>
        <v>2.52</v>
      </c>
      <c r="I38" s="50">
        <f t="shared" si="11"/>
        <v>3.03</v>
      </c>
      <c r="J38" s="19">
        <f t="shared" si="13"/>
        <v>2.0236</v>
      </c>
      <c r="K38" s="19">
        <v>2.71</v>
      </c>
      <c r="L38" s="52">
        <f t="shared" si="12"/>
        <v>74.51</v>
      </c>
    </row>
    <row r="39" spans="1:12">
      <c r="A39" s="18" t="s">
        <v>35</v>
      </c>
      <c r="B39" s="19" t="s">
        <v>36</v>
      </c>
      <c r="C39" s="19" t="s">
        <v>85</v>
      </c>
      <c r="D39" s="20">
        <f t="shared" si="7"/>
        <v>63.24</v>
      </c>
      <c r="E39" s="19">
        <f t="shared" si="7"/>
        <v>1.26</v>
      </c>
      <c r="F39" s="19">
        <f t="shared" si="8"/>
        <v>12.64</v>
      </c>
      <c r="G39" s="19">
        <f t="shared" si="9"/>
        <v>3.16</v>
      </c>
      <c r="H39" s="19">
        <f t="shared" si="10"/>
        <v>3.16</v>
      </c>
      <c r="I39" s="50">
        <f t="shared" si="11"/>
        <v>3.79</v>
      </c>
      <c r="J39" s="19">
        <f t="shared" si="13"/>
        <v>2.5296</v>
      </c>
      <c r="K39" s="19">
        <v>2.71</v>
      </c>
      <c r="L39" s="52">
        <f t="shared" si="12"/>
        <v>92.48</v>
      </c>
    </row>
    <row r="40" spans="1:12">
      <c r="A40" s="18" t="s">
        <v>38</v>
      </c>
      <c r="B40" s="19" t="s">
        <v>39</v>
      </c>
      <c r="C40" s="19" t="s">
        <v>86</v>
      </c>
      <c r="D40" s="20">
        <f t="shared" si="7"/>
        <v>79.05</v>
      </c>
      <c r="E40" s="19">
        <f t="shared" si="7"/>
        <v>1.58</v>
      </c>
      <c r="F40" s="19">
        <f t="shared" si="8"/>
        <v>15.81</v>
      </c>
      <c r="G40" s="19">
        <f t="shared" si="9"/>
        <v>3.95</v>
      </c>
      <c r="H40" s="19">
        <f t="shared" si="10"/>
        <v>3.95</v>
      </c>
      <c r="I40" s="50">
        <f t="shared" si="11"/>
        <v>4.74</v>
      </c>
      <c r="J40" s="19">
        <f t="shared" si="13"/>
        <v>3.162</v>
      </c>
      <c r="K40" s="19">
        <v>2.71</v>
      </c>
      <c r="L40" s="52">
        <f t="shared" si="12"/>
        <v>114.95</v>
      </c>
    </row>
    <row r="41" spans="1:12">
      <c r="A41" s="18" t="s">
        <v>41</v>
      </c>
      <c r="B41" s="19" t="s">
        <v>42</v>
      </c>
      <c r="C41" s="21" t="s">
        <v>87</v>
      </c>
      <c r="D41" s="20">
        <f t="shared" si="7"/>
        <v>98.82</v>
      </c>
      <c r="E41" s="19">
        <f t="shared" si="7"/>
        <v>1.97</v>
      </c>
      <c r="F41" s="19">
        <f t="shared" si="8"/>
        <v>19.76</v>
      </c>
      <c r="G41" s="19">
        <f t="shared" si="9"/>
        <v>4.94</v>
      </c>
      <c r="H41" s="19">
        <f t="shared" si="10"/>
        <v>4.94</v>
      </c>
      <c r="I41" s="50">
        <f t="shared" si="11"/>
        <v>5.92</v>
      </c>
      <c r="J41" s="19">
        <f t="shared" si="13"/>
        <v>3.9528</v>
      </c>
      <c r="K41" s="19">
        <v>2.71</v>
      </c>
      <c r="L41" s="52">
        <f t="shared" si="12"/>
        <v>143.01</v>
      </c>
    </row>
    <row r="42" spans="1:12">
      <c r="A42" s="18" t="s">
        <v>44</v>
      </c>
      <c r="B42" s="19" t="s">
        <v>45</v>
      </c>
      <c r="C42" s="19" t="s">
        <v>88</v>
      </c>
      <c r="D42" s="20">
        <f t="shared" si="7"/>
        <v>123.52</v>
      </c>
      <c r="E42" s="19">
        <f t="shared" si="7"/>
        <v>2.47</v>
      </c>
      <c r="F42" s="19">
        <f t="shared" si="8"/>
        <v>24.7</v>
      </c>
      <c r="G42" s="19">
        <f t="shared" si="9"/>
        <v>6.17</v>
      </c>
      <c r="H42" s="19">
        <f t="shared" si="10"/>
        <v>6.17</v>
      </c>
      <c r="I42" s="50">
        <f t="shared" si="11"/>
        <v>7.41</v>
      </c>
      <c r="J42" s="19">
        <f t="shared" si="13"/>
        <v>4.9408</v>
      </c>
      <c r="K42" s="19">
        <v>2.71</v>
      </c>
      <c r="L42" s="52">
        <f t="shared" si="12"/>
        <v>178.09</v>
      </c>
    </row>
    <row r="43" spans="1:12">
      <c r="A43" s="18" t="s">
        <v>47</v>
      </c>
      <c r="B43" s="19" t="s">
        <v>89</v>
      </c>
      <c r="C43" s="19" t="s">
        <v>90</v>
      </c>
      <c r="D43" s="20">
        <f t="shared" si="7"/>
        <v>154.41</v>
      </c>
      <c r="E43" s="19">
        <f t="shared" si="7"/>
        <v>3.08</v>
      </c>
      <c r="F43" s="19">
        <f t="shared" si="8"/>
        <v>30.88</v>
      </c>
      <c r="G43" s="19">
        <f t="shared" si="9"/>
        <v>7.72</v>
      </c>
      <c r="H43" s="19">
        <f t="shared" si="10"/>
        <v>7.72</v>
      </c>
      <c r="I43" s="50">
        <f t="shared" si="11"/>
        <v>9.26</v>
      </c>
      <c r="J43" s="19">
        <f t="shared" si="13"/>
        <v>6.1764</v>
      </c>
      <c r="K43" s="19">
        <v>2.71</v>
      </c>
      <c r="L43" s="52">
        <f t="shared" si="12"/>
        <v>221.95</v>
      </c>
    </row>
    <row r="44" spans="1:12">
      <c r="A44" s="18" t="s">
        <v>50</v>
      </c>
      <c r="B44" s="19" t="s">
        <v>51</v>
      </c>
      <c r="C44" s="19" t="s">
        <v>91</v>
      </c>
      <c r="D44" s="20">
        <f t="shared" si="7"/>
        <v>193.01</v>
      </c>
      <c r="E44" s="19">
        <f t="shared" si="7"/>
        <v>3.86</v>
      </c>
      <c r="F44" s="19">
        <f t="shared" si="8"/>
        <v>38.6</v>
      </c>
      <c r="G44" s="19">
        <f t="shared" si="9"/>
        <v>9.65</v>
      </c>
      <c r="H44" s="19">
        <f t="shared" si="10"/>
        <v>9.65</v>
      </c>
      <c r="I44" s="50">
        <f t="shared" si="11"/>
        <v>11.58</v>
      </c>
      <c r="J44" s="19">
        <f t="shared" si="13"/>
        <v>7.7204</v>
      </c>
      <c r="K44" s="19">
        <v>2.71</v>
      </c>
      <c r="L44" s="52">
        <f t="shared" si="12"/>
        <v>276.78</v>
      </c>
    </row>
    <row r="45" spans="1:12">
      <c r="A45" s="18" t="s">
        <v>53</v>
      </c>
      <c r="B45" s="19" t="s">
        <v>54</v>
      </c>
      <c r="C45" s="19" t="s">
        <v>92</v>
      </c>
      <c r="D45" s="20">
        <f t="shared" si="7"/>
        <v>241.28</v>
      </c>
      <c r="E45" s="19">
        <f t="shared" si="7"/>
        <v>4.82</v>
      </c>
      <c r="F45" s="19">
        <f t="shared" si="8"/>
        <v>48.25</v>
      </c>
      <c r="G45" s="19">
        <f t="shared" si="9"/>
        <v>12.06</v>
      </c>
      <c r="H45" s="19">
        <f t="shared" si="10"/>
        <v>12.06</v>
      </c>
      <c r="I45" s="50">
        <f t="shared" si="11"/>
        <v>14.47</v>
      </c>
      <c r="J45" s="19">
        <f t="shared" si="13"/>
        <v>9.6512</v>
      </c>
      <c r="K45" s="19">
        <v>2.71</v>
      </c>
      <c r="L45" s="52">
        <f t="shared" si="12"/>
        <v>345.3</v>
      </c>
    </row>
    <row r="46" spans="1:12">
      <c r="A46" s="18" t="s">
        <v>56</v>
      </c>
      <c r="B46" s="19" t="s">
        <v>57</v>
      </c>
      <c r="C46" s="19" t="s">
        <v>93</v>
      </c>
      <c r="D46" s="20">
        <f t="shared" si="7"/>
        <v>301.6</v>
      </c>
      <c r="E46" s="19">
        <f t="shared" si="7"/>
        <v>6.03</v>
      </c>
      <c r="F46" s="19">
        <f t="shared" si="8"/>
        <v>60.32</v>
      </c>
      <c r="G46" s="19">
        <f t="shared" si="9"/>
        <v>15.08</v>
      </c>
      <c r="H46" s="19">
        <f t="shared" si="10"/>
        <v>15.08</v>
      </c>
      <c r="I46" s="50">
        <f t="shared" si="11"/>
        <v>18.09</v>
      </c>
      <c r="J46" s="19">
        <f t="shared" si="13"/>
        <v>12.064</v>
      </c>
      <c r="K46" s="19">
        <v>2.71</v>
      </c>
      <c r="L46" s="52">
        <f t="shared" si="12"/>
        <v>430.97</v>
      </c>
    </row>
    <row r="47" spans="1:12">
      <c r="A47" s="18" t="s">
        <v>59</v>
      </c>
      <c r="B47" s="19" t="s">
        <v>60</v>
      </c>
      <c r="C47" s="19" t="s">
        <v>94</v>
      </c>
      <c r="D47" s="20">
        <f t="shared" si="7"/>
        <v>377</v>
      </c>
      <c r="E47" s="19">
        <f t="shared" si="7"/>
        <v>7.54</v>
      </c>
      <c r="F47" s="19">
        <f t="shared" si="8"/>
        <v>75.4</v>
      </c>
      <c r="G47" s="19">
        <f t="shared" si="9"/>
        <v>18.85</v>
      </c>
      <c r="H47" s="19">
        <f t="shared" si="10"/>
        <v>18.85</v>
      </c>
      <c r="I47" s="50">
        <f t="shared" si="11"/>
        <v>22.62</v>
      </c>
      <c r="J47" s="19">
        <f t="shared" si="13"/>
        <v>15.08</v>
      </c>
      <c r="K47" s="19">
        <v>2.71</v>
      </c>
      <c r="L47" s="52">
        <f t="shared" si="12"/>
        <v>538.05</v>
      </c>
    </row>
    <row r="48" spans="1:12">
      <c r="A48" s="18" t="s">
        <v>62</v>
      </c>
      <c r="B48" s="19" t="s">
        <v>63</v>
      </c>
      <c r="C48" s="19" t="s">
        <v>95</v>
      </c>
      <c r="D48" s="20">
        <f t="shared" si="7"/>
        <v>444.52</v>
      </c>
      <c r="E48" s="19">
        <f t="shared" si="7"/>
        <v>8.89</v>
      </c>
      <c r="F48" s="19">
        <f t="shared" si="8"/>
        <v>88.9</v>
      </c>
      <c r="G48" s="19">
        <f t="shared" si="9"/>
        <v>22.22</v>
      </c>
      <c r="H48" s="19">
        <f t="shared" si="10"/>
        <v>22.22</v>
      </c>
      <c r="I48" s="50">
        <f t="shared" si="11"/>
        <v>26.67</v>
      </c>
      <c r="J48" s="19">
        <f t="shared" si="13"/>
        <v>17.7808</v>
      </c>
      <c r="K48" s="19">
        <v>2.71</v>
      </c>
      <c r="L48" s="52">
        <f t="shared" si="12"/>
        <v>633.91</v>
      </c>
    </row>
    <row r="49" spans="1:12">
      <c r="A49" s="18" t="s">
        <v>65</v>
      </c>
      <c r="B49" s="19" t="s">
        <v>66</v>
      </c>
      <c r="C49" s="19" t="s">
        <v>96</v>
      </c>
      <c r="D49" s="20">
        <f t="shared" si="7"/>
        <v>482.34</v>
      </c>
      <c r="E49" s="19">
        <f t="shared" si="7"/>
        <v>9.64</v>
      </c>
      <c r="F49" s="19">
        <f t="shared" si="8"/>
        <v>96.46</v>
      </c>
      <c r="G49" s="19">
        <f t="shared" si="9"/>
        <v>24.11</v>
      </c>
      <c r="H49" s="19">
        <f t="shared" si="10"/>
        <v>24.11</v>
      </c>
      <c r="I49" s="50">
        <f t="shared" si="11"/>
        <v>28.94</v>
      </c>
      <c r="J49" s="19">
        <f t="shared" si="13"/>
        <v>19.2936</v>
      </c>
      <c r="K49" s="19">
        <v>2.71</v>
      </c>
      <c r="L49" s="52">
        <f t="shared" si="12"/>
        <v>687.6</v>
      </c>
    </row>
    <row r="50" ht="15.75" spans="1:12">
      <c r="A50" s="22" t="s">
        <v>68</v>
      </c>
      <c r="B50" s="23" t="s">
        <v>69</v>
      </c>
      <c r="C50" s="23" t="s">
        <v>97</v>
      </c>
      <c r="D50" s="24">
        <f t="shared" si="7"/>
        <v>722.61</v>
      </c>
      <c r="E50" s="23">
        <f t="shared" si="7"/>
        <v>14.45</v>
      </c>
      <c r="F50" s="23">
        <f t="shared" si="8"/>
        <v>144.52</v>
      </c>
      <c r="G50" s="23">
        <f t="shared" si="9"/>
        <v>36.13</v>
      </c>
      <c r="H50" s="23">
        <f t="shared" si="10"/>
        <v>36.13</v>
      </c>
      <c r="I50" s="50">
        <f t="shared" si="11"/>
        <v>43.35</v>
      </c>
      <c r="J50" s="19">
        <f t="shared" si="13"/>
        <v>28.9044</v>
      </c>
      <c r="K50" s="19">
        <v>2.71</v>
      </c>
      <c r="L50" s="53">
        <f t="shared" si="12"/>
        <v>1028.8</v>
      </c>
    </row>
    <row r="51" spans="1:12">
      <c r="A51" s="25"/>
      <c r="B51" s="25"/>
      <c r="C51" s="25"/>
      <c r="D51" s="26"/>
      <c r="E51" s="25"/>
      <c r="F51" s="25"/>
      <c r="G51" s="25"/>
      <c r="H51" s="25"/>
      <c r="I51" s="54"/>
      <c r="J51" s="25"/>
      <c r="K51" s="25"/>
      <c r="L51" s="25"/>
    </row>
    <row r="52" ht="15.75" spans="1:12">
      <c r="A52" s="25"/>
      <c r="B52" s="25"/>
      <c r="C52" s="25"/>
      <c r="D52" s="26"/>
      <c r="E52" s="25"/>
      <c r="F52" s="25"/>
      <c r="G52" s="25"/>
      <c r="H52" s="25"/>
      <c r="I52" s="54"/>
      <c r="J52" s="25"/>
      <c r="K52" s="25"/>
      <c r="L52" s="25"/>
    </row>
    <row r="53" ht="15.75" spans="1:13">
      <c r="A53" s="2" t="s">
        <v>98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58"/>
    </row>
    <row r="54" ht="15.75" spans="1:13">
      <c r="A54" s="36" t="s">
        <v>99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59"/>
    </row>
    <row r="55" spans="1:13">
      <c r="A55" s="8" t="s">
        <v>3</v>
      </c>
      <c r="B55" s="9"/>
      <c r="C55" s="10" t="s">
        <v>100</v>
      </c>
      <c r="D55" s="11"/>
      <c r="E55" s="11" t="s">
        <v>8</v>
      </c>
      <c r="F55" s="12">
        <v>0.02</v>
      </c>
      <c r="G55" s="12">
        <v>0.2</v>
      </c>
      <c r="H55" s="12">
        <v>0.05</v>
      </c>
      <c r="I55" s="12">
        <v>0.05</v>
      </c>
      <c r="J55" s="12">
        <v>0.06</v>
      </c>
      <c r="K55" s="47" t="s">
        <v>6</v>
      </c>
      <c r="L55" s="47" t="s">
        <v>7</v>
      </c>
      <c r="M55" s="48" t="s">
        <v>77</v>
      </c>
    </row>
    <row r="56" ht="31.9" customHeight="1" spans="1:13">
      <c r="A56" s="13"/>
      <c r="B56" s="14"/>
      <c r="C56" s="15"/>
      <c r="D56" s="16"/>
      <c r="E56" s="16"/>
      <c r="F56" s="17" t="s">
        <v>9</v>
      </c>
      <c r="G56" s="17" t="s">
        <v>10</v>
      </c>
      <c r="H56" s="17" t="s">
        <v>11</v>
      </c>
      <c r="I56" s="17" t="s">
        <v>12</v>
      </c>
      <c r="J56" s="17" t="s">
        <v>13</v>
      </c>
      <c r="K56" s="16"/>
      <c r="L56" s="16"/>
      <c r="M56" s="49"/>
    </row>
    <row r="57" ht="15.75" spans="1:13">
      <c r="A57" s="38" t="s">
        <v>14</v>
      </c>
      <c r="B57" s="39" t="s">
        <v>101</v>
      </c>
      <c r="C57" s="40">
        <v>18.13</v>
      </c>
      <c r="D57" s="41" t="s">
        <v>102</v>
      </c>
      <c r="E57" s="41">
        <f t="shared" ref="E57:E82" si="14">SUM(C57:D57)</f>
        <v>18.13</v>
      </c>
      <c r="F57" s="42">
        <v>0.36</v>
      </c>
      <c r="G57" s="39">
        <f t="shared" ref="G57:G82" si="15">TRUNC(E57*20%,2)</f>
        <v>3.62</v>
      </c>
      <c r="H57" s="39">
        <f t="shared" ref="H57:H82" si="16">TRUNC(E57*5%,2)</f>
        <v>0.9</v>
      </c>
      <c r="I57" s="39">
        <f t="shared" ref="I57:I82" si="17">TRUNC(E57*5%,2)</f>
        <v>0.9</v>
      </c>
      <c r="J57" s="60">
        <f t="shared" ref="J57:J82" si="18">TRUNC(E57*6%,2)</f>
        <v>1.08</v>
      </c>
      <c r="K57" s="39">
        <f>E57*4%</f>
        <v>0.7252</v>
      </c>
      <c r="L57" s="39">
        <v>2.71</v>
      </c>
      <c r="M57" s="61">
        <f>TRUNC(SUM(E57:L57),2)</f>
        <v>28.42</v>
      </c>
    </row>
    <row r="58" ht="15.75" spans="1:13">
      <c r="A58" s="18" t="s">
        <v>17</v>
      </c>
      <c r="B58" s="19" t="s">
        <v>103</v>
      </c>
      <c r="C58" s="43">
        <v>36.5</v>
      </c>
      <c r="D58" s="41" t="s">
        <v>102</v>
      </c>
      <c r="E58" s="41">
        <f t="shared" si="14"/>
        <v>36.5</v>
      </c>
      <c r="F58" s="42">
        <v>0.73</v>
      </c>
      <c r="G58" s="39">
        <f t="shared" si="15"/>
        <v>7.3</v>
      </c>
      <c r="H58" s="39">
        <f t="shared" si="16"/>
        <v>1.82</v>
      </c>
      <c r="I58" s="39">
        <f t="shared" si="17"/>
        <v>1.82</v>
      </c>
      <c r="J58" s="60">
        <f t="shared" si="18"/>
        <v>2.19</v>
      </c>
      <c r="K58" s="39">
        <f t="shared" ref="K58:K82" si="19">E58*4%</f>
        <v>1.46</v>
      </c>
      <c r="L58" s="39">
        <v>2.71</v>
      </c>
      <c r="M58" s="61">
        <f t="shared" ref="M58:M82" si="20">SUM(E58:L58)</f>
        <v>54.53</v>
      </c>
    </row>
    <row r="59" ht="15.75" spans="1:13">
      <c r="A59" s="18" t="s">
        <v>20</v>
      </c>
      <c r="B59" s="19" t="s">
        <v>104</v>
      </c>
      <c r="C59" s="43">
        <v>54.71</v>
      </c>
      <c r="D59" s="41" t="s">
        <v>102</v>
      </c>
      <c r="E59" s="41">
        <f t="shared" si="14"/>
        <v>54.71</v>
      </c>
      <c r="F59" s="42">
        <v>1.09</v>
      </c>
      <c r="G59" s="39">
        <f t="shared" si="15"/>
        <v>10.94</v>
      </c>
      <c r="H59" s="39">
        <f t="shared" si="16"/>
        <v>2.73</v>
      </c>
      <c r="I59" s="39">
        <f t="shared" si="17"/>
        <v>2.73</v>
      </c>
      <c r="J59" s="60">
        <f t="shared" si="18"/>
        <v>3.28</v>
      </c>
      <c r="K59" s="39">
        <f t="shared" si="19"/>
        <v>2.1884</v>
      </c>
      <c r="L59" s="39">
        <v>2.71</v>
      </c>
      <c r="M59" s="61">
        <f t="shared" si="20"/>
        <v>80.3784</v>
      </c>
    </row>
    <row r="60" ht="15.75" spans="1:13">
      <c r="A60" s="18" t="s">
        <v>23</v>
      </c>
      <c r="B60" s="19" t="s">
        <v>105</v>
      </c>
      <c r="C60" s="43">
        <v>73.1</v>
      </c>
      <c r="D60" s="41" t="s">
        <v>102</v>
      </c>
      <c r="E60" s="41">
        <f t="shared" si="14"/>
        <v>73.1</v>
      </c>
      <c r="F60" s="42">
        <v>1.46</v>
      </c>
      <c r="G60" s="39">
        <f t="shared" si="15"/>
        <v>14.62</v>
      </c>
      <c r="H60" s="39">
        <f t="shared" si="16"/>
        <v>3.65</v>
      </c>
      <c r="I60" s="39">
        <f t="shared" si="17"/>
        <v>3.65</v>
      </c>
      <c r="J60" s="60">
        <f t="shared" si="18"/>
        <v>4.38</v>
      </c>
      <c r="K60" s="39">
        <f t="shared" si="19"/>
        <v>2.924</v>
      </c>
      <c r="L60" s="39">
        <v>2.71</v>
      </c>
      <c r="M60" s="61">
        <f t="shared" si="20"/>
        <v>106.494</v>
      </c>
    </row>
    <row r="61" ht="15.75" spans="1:13">
      <c r="A61" s="18" t="s">
        <v>26</v>
      </c>
      <c r="B61" s="19" t="s">
        <v>106</v>
      </c>
      <c r="C61" s="43">
        <v>91.34</v>
      </c>
      <c r="D61" s="41" t="s">
        <v>102</v>
      </c>
      <c r="E61" s="41">
        <f t="shared" si="14"/>
        <v>91.34</v>
      </c>
      <c r="F61" s="42">
        <v>1.82</v>
      </c>
      <c r="G61" s="39">
        <f t="shared" si="15"/>
        <v>18.26</v>
      </c>
      <c r="H61" s="39">
        <f t="shared" si="16"/>
        <v>4.56</v>
      </c>
      <c r="I61" s="39">
        <f t="shared" si="17"/>
        <v>4.56</v>
      </c>
      <c r="J61" s="60">
        <f t="shared" si="18"/>
        <v>5.48</v>
      </c>
      <c r="K61" s="39">
        <f t="shared" si="19"/>
        <v>3.6536</v>
      </c>
      <c r="L61" s="39">
        <v>2.71</v>
      </c>
      <c r="M61" s="61">
        <f t="shared" si="20"/>
        <v>132.3836</v>
      </c>
    </row>
    <row r="62" ht="15.75" spans="1:13">
      <c r="A62" s="18" t="s">
        <v>29</v>
      </c>
      <c r="B62" s="19" t="s">
        <v>107</v>
      </c>
      <c r="C62" s="43">
        <v>109.55</v>
      </c>
      <c r="D62" s="41" t="s">
        <v>102</v>
      </c>
      <c r="E62" s="41">
        <f t="shared" si="14"/>
        <v>109.55</v>
      </c>
      <c r="F62" s="42">
        <v>2.19</v>
      </c>
      <c r="G62" s="39">
        <f t="shared" si="15"/>
        <v>21.91</v>
      </c>
      <c r="H62" s="39">
        <f t="shared" si="16"/>
        <v>5.47</v>
      </c>
      <c r="I62" s="39">
        <f t="shared" si="17"/>
        <v>5.47</v>
      </c>
      <c r="J62" s="60">
        <f t="shared" si="18"/>
        <v>6.57</v>
      </c>
      <c r="K62" s="39">
        <f t="shared" si="19"/>
        <v>4.382</v>
      </c>
      <c r="L62" s="39">
        <v>2.71</v>
      </c>
      <c r="M62" s="61">
        <f t="shared" si="20"/>
        <v>158.252</v>
      </c>
    </row>
    <row r="63" ht="15.75" spans="1:13">
      <c r="A63" s="18" t="s">
        <v>32</v>
      </c>
      <c r="B63" s="19" t="s">
        <v>108</v>
      </c>
      <c r="C63" s="43">
        <v>127.96</v>
      </c>
      <c r="D63" s="41" t="s">
        <v>102</v>
      </c>
      <c r="E63" s="41">
        <f t="shared" si="14"/>
        <v>127.96</v>
      </c>
      <c r="F63" s="42">
        <v>2.55</v>
      </c>
      <c r="G63" s="39">
        <f t="shared" si="15"/>
        <v>25.59</v>
      </c>
      <c r="H63" s="39">
        <f t="shared" si="16"/>
        <v>6.39</v>
      </c>
      <c r="I63" s="39">
        <f t="shared" si="17"/>
        <v>6.39</v>
      </c>
      <c r="J63" s="60">
        <f t="shared" si="18"/>
        <v>7.67</v>
      </c>
      <c r="K63" s="39">
        <f t="shared" si="19"/>
        <v>5.1184</v>
      </c>
      <c r="L63" s="39">
        <v>2.71</v>
      </c>
      <c r="M63" s="61">
        <f t="shared" si="20"/>
        <v>184.3784</v>
      </c>
    </row>
    <row r="64" ht="15.75" spans="1:13">
      <c r="A64" s="18" t="s">
        <v>35</v>
      </c>
      <c r="B64" s="19" t="s">
        <v>109</v>
      </c>
      <c r="C64" s="43">
        <v>146.17</v>
      </c>
      <c r="D64" s="41" t="s">
        <v>102</v>
      </c>
      <c r="E64" s="41">
        <f t="shared" si="14"/>
        <v>146.17</v>
      </c>
      <c r="F64" s="42">
        <v>2.92</v>
      </c>
      <c r="G64" s="39">
        <f t="shared" si="15"/>
        <v>29.23</v>
      </c>
      <c r="H64" s="39">
        <f t="shared" si="16"/>
        <v>7.3</v>
      </c>
      <c r="I64" s="39">
        <f t="shared" si="17"/>
        <v>7.3</v>
      </c>
      <c r="J64" s="60">
        <f t="shared" si="18"/>
        <v>8.77</v>
      </c>
      <c r="K64" s="39">
        <f t="shared" si="19"/>
        <v>5.8468</v>
      </c>
      <c r="L64" s="39">
        <v>2.71</v>
      </c>
      <c r="M64" s="61">
        <f t="shared" si="20"/>
        <v>210.2468</v>
      </c>
    </row>
    <row r="65" ht="15.75" spans="1:13">
      <c r="A65" s="18" t="s">
        <v>38</v>
      </c>
      <c r="B65" s="19" t="s">
        <v>110</v>
      </c>
      <c r="C65" s="43">
        <v>164.41</v>
      </c>
      <c r="D65" s="41" t="s">
        <v>102</v>
      </c>
      <c r="E65" s="41">
        <f t="shared" si="14"/>
        <v>164.41</v>
      </c>
      <c r="F65" s="42">
        <v>3.28</v>
      </c>
      <c r="G65" s="39">
        <f t="shared" si="15"/>
        <v>32.88</v>
      </c>
      <c r="H65" s="39">
        <f t="shared" si="16"/>
        <v>8.22</v>
      </c>
      <c r="I65" s="39">
        <f t="shared" si="17"/>
        <v>8.22</v>
      </c>
      <c r="J65" s="60">
        <f t="shared" si="18"/>
        <v>9.86</v>
      </c>
      <c r="K65" s="39">
        <f t="shared" si="19"/>
        <v>6.5764</v>
      </c>
      <c r="L65" s="39">
        <v>2.71</v>
      </c>
      <c r="M65" s="61">
        <f t="shared" si="20"/>
        <v>236.1564</v>
      </c>
    </row>
    <row r="66" ht="15.75" spans="1:13">
      <c r="A66" s="18" t="s">
        <v>41</v>
      </c>
      <c r="B66" s="19" t="s">
        <v>111</v>
      </c>
      <c r="C66" s="43">
        <v>182.77</v>
      </c>
      <c r="D66" s="41" t="s">
        <v>102</v>
      </c>
      <c r="E66" s="41">
        <f t="shared" si="14"/>
        <v>182.77</v>
      </c>
      <c r="F66" s="42">
        <v>3.65</v>
      </c>
      <c r="G66" s="39">
        <f t="shared" si="15"/>
        <v>36.55</v>
      </c>
      <c r="H66" s="39">
        <f t="shared" si="16"/>
        <v>9.13</v>
      </c>
      <c r="I66" s="39">
        <f t="shared" si="17"/>
        <v>9.13</v>
      </c>
      <c r="J66" s="60">
        <f t="shared" si="18"/>
        <v>10.96</v>
      </c>
      <c r="K66" s="39">
        <f t="shared" si="19"/>
        <v>7.3108</v>
      </c>
      <c r="L66" s="39">
        <v>2.71</v>
      </c>
      <c r="M66" s="61">
        <f t="shared" si="20"/>
        <v>262.2108</v>
      </c>
    </row>
    <row r="67" ht="15.75" spans="1:13">
      <c r="A67" s="18" t="s">
        <v>44</v>
      </c>
      <c r="B67" s="19" t="s">
        <v>112</v>
      </c>
      <c r="C67" s="43">
        <v>219.39</v>
      </c>
      <c r="D67" s="41" t="s">
        <v>102</v>
      </c>
      <c r="E67" s="41">
        <f t="shared" si="14"/>
        <v>219.39</v>
      </c>
      <c r="F67" s="42">
        <v>4.38</v>
      </c>
      <c r="G67" s="39">
        <f t="shared" si="15"/>
        <v>43.87</v>
      </c>
      <c r="H67" s="39">
        <f t="shared" si="16"/>
        <v>10.96</v>
      </c>
      <c r="I67" s="39">
        <f t="shared" si="17"/>
        <v>10.96</v>
      </c>
      <c r="J67" s="60">
        <f t="shared" si="18"/>
        <v>13.16</v>
      </c>
      <c r="K67" s="39">
        <f t="shared" si="19"/>
        <v>8.7756</v>
      </c>
      <c r="L67" s="39">
        <v>2.71</v>
      </c>
      <c r="M67" s="61">
        <f t="shared" si="20"/>
        <v>314.2056</v>
      </c>
    </row>
    <row r="68" ht="15.75" spans="1:13">
      <c r="A68" s="18" t="s">
        <v>47</v>
      </c>
      <c r="B68" s="19" t="s">
        <v>113</v>
      </c>
      <c r="C68" s="43">
        <v>256.01</v>
      </c>
      <c r="D68" s="41" t="s">
        <v>102</v>
      </c>
      <c r="E68" s="41">
        <f t="shared" si="14"/>
        <v>256.01</v>
      </c>
      <c r="F68" s="42">
        <v>5.12</v>
      </c>
      <c r="G68" s="39">
        <f t="shared" si="15"/>
        <v>51.2</v>
      </c>
      <c r="H68" s="39">
        <f t="shared" si="16"/>
        <v>12.8</v>
      </c>
      <c r="I68" s="39">
        <f t="shared" si="17"/>
        <v>12.8</v>
      </c>
      <c r="J68" s="60">
        <f t="shared" si="18"/>
        <v>15.36</v>
      </c>
      <c r="K68" s="39">
        <f t="shared" si="19"/>
        <v>10.2404</v>
      </c>
      <c r="L68" s="39">
        <v>2.71</v>
      </c>
      <c r="M68" s="61">
        <f t="shared" si="20"/>
        <v>366.2404</v>
      </c>
    </row>
    <row r="69" ht="15.75" spans="1:13">
      <c r="A69" s="18" t="s">
        <v>50</v>
      </c>
      <c r="B69" s="19" t="s">
        <v>114</v>
      </c>
      <c r="C69" s="43">
        <v>292.48</v>
      </c>
      <c r="D69" s="41" t="s">
        <v>102</v>
      </c>
      <c r="E69" s="41">
        <f t="shared" si="14"/>
        <v>292.48</v>
      </c>
      <c r="F69" s="42">
        <v>5.84</v>
      </c>
      <c r="G69" s="39">
        <f t="shared" si="15"/>
        <v>58.49</v>
      </c>
      <c r="H69" s="39">
        <f t="shared" si="16"/>
        <v>14.62</v>
      </c>
      <c r="I69" s="39">
        <f t="shared" si="17"/>
        <v>14.62</v>
      </c>
      <c r="J69" s="60">
        <f t="shared" si="18"/>
        <v>17.54</v>
      </c>
      <c r="K69" s="39">
        <f t="shared" si="19"/>
        <v>11.6992</v>
      </c>
      <c r="L69" s="39">
        <v>2.71</v>
      </c>
      <c r="M69" s="61">
        <f t="shared" si="20"/>
        <v>417.9992</v>
      </c>
    </row>
    <row r="70" ht="15.75" spans="1:13">
      <c r="A70" s="18" t="s">
        <v>53</v>
      </c>
      <c r="B70" s="19" t="s">
        <v>115</v>
      </c>
      <c r="C70" s="43">
        <v>329.08</v>
      </c>
      <c r="D70" s="41" t="s">
        <v>102</v>
      </c>
      <c r="E70" s="41">
        <f t="shared" si="14"/>
        <v>329.08</v>
      </c>
      <c r="F70" s="42">
        <v>6.58</v>
      </c>
      <c r="G70" s="39">
        <f t="shared" si="15"/>
        <v>65.81</v>
      </c>
      <c r="H70" s="39">
        <f t="shared" si="16"/>
        <v>16.45</v>
      </c>
      <c r="I70" s="39">
        <f t="shared" si="17"/>
        <v>16.45</v>
      </c>
      <c r="J70" s="60">
        <f t="shared" si="18"/>
        <v>19.74</v>
      </c>
      <c r="K70" s="39">
        <f t="shared" si="19"/>
        <v>13.1632</v>
      </c>
      <c r="L70" s="39">
        <v>2.71</v>
      </c>
      <c r="M70" s="61">
        <f t="shared" si="20"/>
        <v>469.9832</v>
      </c>
    </row>
    <row r="71" ht="15.75" spans="1:13">
      <c r="A71" s="18" t="s">
        <v>56</v>
      </c>
      <c r="B71" s="19" t="s">
        <v>116</v>
      </c>
      <c r="C71" s="43">
        <v>365.68</v>
      </c>
      <c r="D71" s="41" t="s">
        <v>102</v>
      </c>
      <c r="E71" s="41">
        <f t="shared" si="14"/>
        <v>365.68</v>
      </c>
      <c r="F71" s="42">
        <v>7.31</v>
      </c>
      <c r="G71" s="39">
        <f t="shared" si="15"/>
        <v>73.13</v>
      </c>
      <c r="H71" s="39">
        <f t="shared" si="16"/>
        <v>18.28</v>
      </c>
      <c r="I71" s="39">
        <f t="shared" si="17"/>
        <v>18.28</v>
      </c>
      <c r="J71" s="60">
        <f t="shared" si="18"/>
        <v>21.94</v>
      </c>
      <c r="K71" s="39">
        <f t="shared" si="19"/>
        <v>14.6272</v>
      </c>
      <c r="L71" s="39">
        <v>2.71</v>
      </c>
      <c r="M71" s="61">
        <f t="shared" si="20"/>
        <v>521.9572</v>
      </c>
    </row>
    <row r="72" ht="15.75" spans="1:13">
      <c r="A72" s="18" t="s">
        <v>59</v>
      </c>
      <c r="B72" s="19" t="s">
        <v>117</v>
      </c>
      <c r="C72" s="43">
        <v>411.28</v>
      </c>
      <c r="D72" s="41" t="s">
        <v>102</v>
      </c>
      <c r="E72" s="41">
        <f t="shared" si="14"/>
        <v>411.28</v>
      </c>
      <c r="F72" s="42">
        <v>8.22</v>
      </c>
      <c r="G72" s="39">
        <f t="shared" si="15"/>
        <v>82.25</v>
      </c>
      <c r="H72" s="39">
        <f t="shared" si="16"/>
        <v>20.56</v>
      </c>
      <c r="I72" s="39">
        <f t="shared" si="17"/>
        <v>20.56</v>
      </c>
      <c r="J72" s="60">
        <f t="shared" si="18"/>
        <v>24.67</v>
      </c>
      <c r="K72" s="39">
        <f t="shared" si="19"/>
        <v>16.4512</v>
      </c>
      <c r="L72" s="39">
        <v>2.71</v>
      </c>
      <c r="M72" s="61">
        <f t="shared" si="20"/>
        <v>586.7012</v>
      </c>
    </row>
    <row r="73" ht="15.75" spans="1:13">
      <c r="A73" s="18" t="s">
        <v>62</v>
      </c>
      <c r="B73" s="19" t="s">
        <v>118</v>
      </c>
      <c r="C73" s="43">
        <v>456.88</v>
      </c>
      <c r="D73" s="41" t="s">
        <v>102</v>
      </c>
      <c r="E73" s="41">
        <f t="shared" si="14"/>
        <v>456.88</v>
      </c>
      <c r="F73" s="42">
        <v>9.13</v>
      </c>
      <c r="G73" s="39">
        <f t="shared" si="15"/>
        <v>91.37</v>
      </c>
      <c r="H73" s="39">
        <f t="shared" si="16"/>
        <v>22.84</v>
      </c>
      <c r="I73" s="39">
        <f t="shared" si="17"/>
        <v>22.84</v>
      </c>
      <c r="J73" s="60">
        <f t="shared" si="18"/>
        <v>27.41</v>
      </c>
      <c r="K73" s="39">
        <f t="shared" si="19"/>
        <v>18.2752</v>
      </c>
      <c r="L73" s="39">
        <v>2.71</v>
      </c>
      <c r="M73" s="61">
        <f t="shared" si="20"/>
        <v>651.4552</v>
      </c>
    </row>
    <row r="74" ht="15.75" spans="1:13">
      <c r="A74" s="18" t="s">
        <v>65</v>
      </c>
      <c r="B74" s="19" t="s">
        <v>119</v>
      </c>
      <c r="C74" s="43">
        <v>502.46</v>
      </c>
      <c r="D74" s="41" t="s">
        <v>102</v>
      </c>
      <c r="E74" s="41">
        <f t="shared" si="14"/>
        <v>502.46</v>
      </c>
      <c r="F74" s="42">
        <v>10.04</v>
      </c>
      <c r="G74" s="39">
        <f t="shared" si="15"/>
        <v>100.49</v>
      </c>
      <c r="H74" s="39">
        <f t="shared" si="16"/>
        <v>25.12</v>
      </c>
      <c r="I74" s="39">
        <f t="shared" si="17"/>
        <v>25.12</v>
      </c>
      <c r="J74" s="60">
        <f t="shared" si="18"/>
        <v>30.14</v>
      </c>
      <c r="K74" s="39">
        <f t="shared" si="19"/>
        <v>20.0984</v>
      </c>
      <c r="L74" s="39">
        <v>2.71</v>
      </c>
      <c r="M74" s="61">
        <f t="shared" si="20"/>
        <v>716.1784</v>
      </c>
    </row>
    <row r="75" ht="15.75" spans="1:13">
      <c r="A75" s="18" t="s">
        <v>68</v>
      </c>
      <c r="B75" s="19" t="s">
        <v>120</v>
      </c>
      <c r="C75" s="43">
        <v>548.04</v>
      </c>
      <c r="D75" s="41" t="s">
        <v>102</v>
      </c>
      <c r="E75" s="41">
        <f t="shared" si="14"/>
        <v>548.04</v>
      </c>
      <c r="F75" s="42">
        <v>10.96</v>
      </c>
      <c r="G75" s="39">
        <f t="shared" si="15"/>
        <v>109.6</v>
      </c>
      <c r="H75" s="39">
        <f t="shared" si="16"/>
        <v>27.4</v>
      </c>
      <c r="I75" s="39">
        <f t="shared" si="17"/>
        <v>27.4</v>
      </c>
      <c r="J75" s="60">
        <f t="shared" si="18"/>
        <v>32.88</v>
      </c>
      <c r="K75" s="39">
        <f t="shared" si="19"/>
        <v>21.9216</v>
      </c>
      <c r="L75" s="39">
        <v>2.71</v>
      </c>
      <c r="M75" s="61">
        <f t="shared" si="20"/>
        <v>780.9116</v>
      </c>
    </row>
    <row r="76" ht="15.75" spans="1:13">
      <c r="A76" s="18" t="s">
        <v>121</v>
      </c>
      <c r="B76" s="19" t="s">
        <v>122</v>
      </c>
      <c r="C76" s="43">
        <v>593.67</v>
      </c>
      <c r="D76" s="41" t="s">
        <v>102</v>
      </c>
      <c r="E76" s="41">
        <f t="shared" si="14"/>
        <v>593.67</v>
      </c>
      <c r="F76" s="42">
        <v>11.87</v>
      </c>
      <c r="G76" s="39">
        <f t="shared" si="15"/>
        <v>118.73</v>
      </c>
      <c r="H76" s="39">
        <f t="shared" si="16"/>
        <v>29.68</v>
      </c>
      <c r="I76" s="39">
        <f t="shared" si="17"/>
        <v>29.68</v>
      </c>
      <c r="J76" s="60">
        <f t="shared" si="18"/>
        <v>35.62</v>
      </c>
      <c r="K76" s="39">
        <f t="shared" si="19"/>
        <v>23.7468</v>
      </c>
      <c r="L76" s="39">
        <v>2.71</v>
      </c>
      <c r="M76" s="61">
        <f t="shared" si="20"/>
        <v>845.7068</v>
      </c>
    </row>
    <row r="77" ht="15.75" spans="1:13">
      <c r="A77" s="18" t="s">
        <v>123</v>
      </c>
      <c r="B77" s="19" t="s">
        <v>124</v>
      </c>
      <c r="C77" s="43">
        <v>639.26</v>
      </c>
      <c r="D77" s="41" t="s">
        <v>102</v>
      </c>
      <c r="E77" s="41">
        <f t="shared" si="14"/>
        <v>639.26</v>
      </c>
      <c r="F77" s="42">
        <v>12.78</v>
      </c>
      <c r="G77" s="39">
        <f t="shared" si="15"/>
        <v>127.85</v>
      </c>
      <c r="H77" s="39">
        <f t="shared" si="16"/>
        <v>31.96</v>
      </c>
      <c r="I77" s="39">
        <f t="shared" si="17"/>
        <v>31.96</v>
      </c>
      <c r="J77" s="60">
        <f t="shared" si="18"/>
        <v>38.35</v>
      </c>
      <c r="K77" s="39">
        <f t="shared" si="19"/>
        <v>25.5704</v>
      </c>
      <c r="L77" s="39">
        <v>2.71</v>
      </c>
      <c r="M77" s="61">
        <f t="shared" si="20"/>
        <v>910.4404</v>
      </c>
    </row>
    <row r="78" ht="15.75" spans="1:13">
      <c r="A78" s="18" t="s">
        <v>125</v>
      </c>
      <c r="B78" s="19" t="s">
        <v>126</v>
      </c>
      <c r="C78" s="43">
        <v>684.84</v>
      </c>
      <c r="D78" s="41" t="s">
        <v>102</v>
      </c>
      <c r="E78" s="41">
        <f t="shared" si="14"/>
        <v>684.84</v>
      </c>
      <c r="F78" s="42">
        <v>13.69</v>
      </c>
      <c r="G78" s="39">
        <f t="shared" si="15"/>
        <v>136.96</v>
      </c>
      <c r="H78" s="39">
        <f t="shared" si="16"/>
        <v>34.24</v>
      </c>
      <c r="I78" s="39">
        <f t="shared" si="17"/>
        <v>34.24</v>
      </c>
      <c r="J78" s="60">
        <f t="shared" si="18"/>
        <v>41.09</v>
      </c>
      <c r="K78" s="39">
        <f t="shared" si="19"/>
        <v>27.3936</v>
      </c>
      <c r="L78" s="39">
        <v>2.71</v>
      </c>
      <c r="M78" s="61">
        <f t="shared" si="20"/>
        <v>975.1636</v>
      </c>
    </row>
    <row r="79" ht="15.75" spans="1:13">
      <c r="A79" s="18" t="s">
        <v>127</v>
      </c>
      <c r="B79" s="19" t="s">
        <v>128</v>
      </c>
      <c r="C79" s="43">
        <v>730.41</v>
      </c>
      <c r="D79" s="41" t="s">
        <v>102</v>
      </c>
      <c r="E79" s="41">
        <f t="shared" si="14"/>
        <v>730.41</v>
      </c>
      <c r="F79" s="42">
        <v>14.6</v>
      </c>
      <c r="G79" s="39">
        <f t="shared" si="15"/>
        <v>146.08</v>
      </c>
      <c r="H79" s="39">
        <f t="shared" si="16"/>
        <v>36.52</v>
      </c>
      <c r="I79" s="39">
        <f t="shared" si="17"/>
        <v>36.52</v>
      </c>
      <c r="J79" s="60">
        <f t="shared" si="18"/>
        <v>43.82</v>
      </c>
      <c r="K79" s="39">
        <f t="shared" si="19"/>
        <v>29.2164</v>
      </c>
      <c r="L79" s="39">
        <v>2.71</v>
      </c>
      <c r="M79" s="61">
        <f t="shared" si="20"/>
        <v>1039.8764</v>
      </c>
    </row>
    <row r="80" ht="15.75" spans="1:13">
      <c r="A80" s="18" t="s">
        <v>129</v>
      </c>
      <c r="B80" s="19" t="s">
        <v>130</v>
      </c>
      <c r="C80" s="43">
        <v>776.01</v>
      </c>
      <c r="D80" s="41" t="s">
        <v>102</v>
      </c>
      <c r="E80" s="41">
        <f t="shared" si="14"/>
        <v>776.01</v>
      </c>
      <c r="F80" s="42">
        <v>15.52</v>
      </c>
      <c r="G80" s="39">
        <f t="shared" si="15"/>
        <v>155.2</v>
      </c>
      <c r="H80" s="39">
        <f t="shared" si="16"/>
        <v>38.8</v>
      </c>
      <c r="I80" s="39">
        <f t="shared" si="17"/>
        <v>38.8</v>
      </c>
      <c r="J80" s="60">
        <f t="shared" si="18"/>
        <v>46.56</v>
      </c>
      <c r="K80" s="39">
        <f t="shared" si="19"/>
        <v>31.0404</v>
      </c>
      <c r="L80" s="39">
        <v>2.71</v>
      </c>
      <c r="M80" s="61">
        <f t="shared" si="20"/>
        <v>1104.6404</v>
      </c>
    </row>
    <row r="81" ht="15.75" spans="1:13">
      <c r="A81" s="18" t="s">
        <v>131</v>
      </c>
      <c r="B81" s="19" t="s">
        <v>132</v>
      </c>
      <c r="C81" s="43">
        <v>821.58</v>
      </c>
      <c r="D81" s="41" t="s">
        <v>102</v>
      </c>
      <c r="E81" s="41">
        <f t="shared" si="14"/>
        <v>821.58</v>
      </c>
      <c r="F81" s="42">
        <v>16.43</v>
      </c>
      <c r="G81" s="39">
        <f t="shared" si="15"/>
        <v>164.31</v>
      </c>
      <c r="H81" s="39">
        <f t="shared" si="16"/>
        <v>41.07</v>
      </c>
      <c r="I81" s="39">
        <f t="shared" si="17"/>
        <v>41.07</v>
      </c>
      <c r="J81" s="60">
        <f t="shared" si="18"/>
        <v>49.29</v>
      </c>
      <c r="K81" s="39">
        <f t="shared" si="19"/>
        <v>32.8632</v>
      </c>
      <c r="L81" s="39">
        <v>2.71</v>
      </c>
      <c r="M81" s="61">
        <f t="shared" si="20"/>
        <v>1169.3232</v>
      </c>
    </row>
    <row r="82" ht="15.75" spans="1:13">
      <c r="A82" s="22" t="s">
        <v>133</v>
      </c>
      <c r="B82" s="23" t="s">
        <v>134</v>
      </c>
      <c r="C82" s="43">
        <v>867.2</v>
      </c>
      <c r="D82" s="41" t="s">
        <v>102</v>
      </c>
      <c r="E82" s="24">
        <f t="shared" si="14"/>
        <v>867.2</v>
      </c>
      <c r="F82" s="42">
        <v>17.34</v>
      </c>
      <c r="G82" s="23">
        <f t="shared" si="15"/>
        <v>173.44</v>
      </c>
      <c r="H82" s="23">
        <f t="shared" si="16"/>
        <v>43.36</v>
      </c>
      <c r="I82" s="23">
        <f t="shared" si="17"/>
        <v>43.36</v>
      </c>
      <c r="J82" s="60">
        <f t="shared" si="18"/>
        <v>52.03</v>
      </c>
      <c r="K82" s="39">
        <f t="shared" si="19"/>
        <v>34.688</v>
      </c>
      <c r="L82" s="39">
        <v>2.71</v>
      </c>
      <c r="M82" s="53">
        <f t="shared" si="20"/>
        <v>1234.128</v>
      </c>
    </row>
    <row r="83" ht="15.75" spans="1:13">
      <c r="A83" s="25"/>
      <c r="B83" s="25"/>
      <c r="C83" s="26"/>
      <c r="D83" s="26"/>
      <c r="E83" s="26"/>
      <c r="F83" s="25"/>
      <c r="G83" s="25"/>
      <c r="H83" s="25"/>
      <c r="I83" s="25"/>
      <c r="J83" s="54"/>
      <c r="K83" s="25"/>
      <c r="L83" s="25"/>
      <c r="M83" s="25"/>
    </row>
    <row r="84" ht="15.75" spans="1:13">
      <c r="A84" s="36" t="s">
        <v>135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59"/>
    </row>
    <row r="85" spans="1:13">
      <c r="A85" s="62" t="s">
        <v>136</v>
      </c>
      <c r="B85" s="9"/>
      <c r="C85" s="63" t="s">
        <v>5</v>
      </c>
      <c r="D85" s="12">
        <v>0.02</v>
      </c>
      <c r="E85" s="12">
        <v>0.2</v>
      </c>
      <c r="F85" s="12">
        <v>0.05</v>
      </c>
      <c r="G85" s="12">
        <v>0.05</v>
      </c>
      <c r="H85" s="12">
        <v>0.06</v>
      </c>
      <c r="I85" s="47" t="s">
        <v>6</v>
      </c>
      <c r="J85" s="47" t="s">
        <v>7</v>
      </c>
      <c r="K85" s="48" t="s">
        <v>137</v>
      </c>
      <c r="L85" s="25"/>
      <c r="M85" s="25"/>
    </row>
    <row r="86" ht="47.45" customHeight="1" spans="1:13">
      <c r="A86" s="13"/>
      <c r="B86" s="14"/>
      <c r="C86" s="64"/>
      <c r="D86" s="17" t="s">
        <v>9</v>
      </c>
      <c r="E86" s="17" t="s">
        <v>10</v>
      </c>
      <c r="F86" s="17" t="s">
        <v>11</v>
      </c>
      <c r="G86" s="17" t="s">
        <v>12</v>
      </c>
      <c r="H86" s="17" t="s">
        <v>13</v>
      </c>
      <c r="I86" s="16"/>
      <c r="J86" s="16"/>
      <c r="K86" s="49"/>
      <c r="L86" s="25"/>
      <c r="M86" s="25"/>
    </row>
    <row r="87" spans="1:13">
      <c r="A87" s="25"/>
      <c r="B87" s="19"/>
      <c r="C87" s="20">
        <v>61.71</v>
      </c>
      <c r="D87" s="39">
        <f>TRUNC(C87*2%,2)</f>
        <v>1.23</v>
      </c>
      <c r="E87" s="39">
        <f>TRUNC(C87*20%,2)</f>
        <v>12.34</v>
      </c>
      <c r="F87" s="39">
        <f>TRUNC(C87*5%,2)</f>
        <v>3.08</v>
      </c>
      <c r="G87" s="39">
        <f>TRUNC(C87*5%,2)</f>
        <v>3.08</v>
      </c>
      <c r="H87" s="60">
        <f>TRUNC(C87*6%,2)</f>
        <v>3.7</v>
      </c>
      <c r="I87" s="39">
        <f>C87*4%</f>
        <v>2.4684</v>
      </c>
      <c r="J87" s="39">
        <v>2.71</v>
      </c>
      <c r="K87" s="61">
        <f>TRUNC(SUM(C87:J87),2)</f>
        <v>90.31</v>
      </c>
      <c r="L87" s="25"/>
      <c r="M87" s="25"/>
    </row>
    <row r="88" spans="1:13">
      <c r="A88" s="25"/>
      <c r="B88" s="25"/>
      <c r="C88" s="26"/>
      <c r="D88" s="26"/>
      <c r="E88" s="26"/>
      <c r="F88" s="25"/>
      <c r="G88" s="25"/>
      <c r="H88" s="25"/>
      <c r="I88" s="25"/>
      <c r="J88" s="54"/>
      <c r="K88" s="25"/>
      <c r="L88" s="25"/>
      <c r="M88" s="25"/>
    </row>
    <row r="89" spans="1:13">
      <c r="A89" s="25"/>
      <c r="B89" s="25"/>
      <c r="C89" s="26"/>
      <c r="D89" s="26"/>
      <c r="E89" s="26"/>
      <c r="F89" s="25"/>
      <c r="G89" s="25"/>
      <c r="H89" s="25"/>
      <c r="I89" s="25"/>
      <c r="J89" s="54"/>
      <c r="K89" s="25"/>
      <c r="L89" s="25"/>
      <c r="M89" s="25"/>
    </row>
    <row r="90" spans="1:13">
      <c r="A90" s="25"/>
      <c r="B90" s="25"/>
      <c r="C90" s="26"/>
      <c r="D90" s="26"/>
      <c r="E90" s="65"/>
      <c r="F90" s="65"/>
      <c r="G90" s="65"/>
      <c r="H90" s="65"/>
      <c r="I90" s="65"/>
      <c r="J90" s="65"/>
      <c r="K90" s="65"/>
      <c r="L90" s="90"/>
      <c r="M90" s="25"/>
    </row>
    <row r="91" ht="15.75"/>
    <row r="92" spans="2:12">
      <c r="B92" s="66" t="s">
        <v>138</v>
      </c>
      <c r="C92" s="67" t="s">
        <v>139</v>
      </c>
      <c r="D92" s="67" t="s">
        <v>5</v>
      </c>
      <c r="E92" s="68">
        <v>0.02</v>
      </c>
      <c r="F92" s="68">
        <v>0.2</v>
      </c>
      <c r="G92" s="68">
        <v>0.05</v>
      </c>
      <c r="H92" s="68">
        <v>0.05</v>
      </c>
      <c r="I92" s="68">
        <v>0.06</v>
      </c>
      <c r="J92" s="91" t="s">
        <v>6</v>
      </c>
      <c r="K92" s="91" t="s">
        <v>7</v>
      </c>
      <c r="L92" s="92" t="s">
        <v>8</v>
      </c>
    </row>
    <row r="93" ht="15.75" spans="2:12">
      <c r="B93" s="69"/>
      <c r="C93" s="70"/>
      <c r="D93" s="70"/>
      <c r="E93" s="71" t="s">
        <v>9</v>
      </c>
      <c r="F93" s="71" t="s">
        <v>10</v>
      </c>
      <c r="G93" s="71" t="s">
        <v>11</v>
      </c>
      <c r="H93" s="71" t="s">
        <v>12</v>
      </c>
      <c r="I93" s="93" t="s">
        <v>13</v>
      </c>
      <c r="J93" s="94"/>
      <c r="K93" s="94"/>
      <c r="L93" s="95"/>
    </row>
    <row r="94" ht="38.25" spans="2:12">
      <c r="B94" s="72" t="s">
        <v>140</v>
      </c>
      <c r="C94" s="73" t="s">
        <v>141</v>
      </c>
      <c r="D94" s="73">
        <v>14.5</v>
      </c>
      <c r="E94" s="74">
        <f>TRUNC(D94*2%,2)</f>
        <v>0.29</v>
      </c>
      <c r="F94" s="74">
        <f t="shared" ref="F94:F107" si="21">TRUNC(D94*20%,2)</f>
        <v>2.9</v>
      </c>
      <c r="G94" s="74">
        <f t="shared" ref="G94:G107" si="22">TRUNC(D94*5%,2)</f>
        <v>0.72</v>
      </c>
      <c r="H94" s="74">
        <f t="shared" ref="H94:H107" si="23">TRUNC(D94*5%,2)</f>
        <v>0.72</v>
      </c>
      <c r="I94" s="74">
        <f t="shared" ref="I94:I107" si="24">TRUNC(D94*6%,2)</f>
        <v>0.87</v>
      </c>
      <c r="J94" s="73">
        <f>D94*4%</f>
        <v>0.58</v>
      </c>
      <c r="K94" s="73">
        <v>2.71</v>
      </c>
      <c r="L94" s="96">
        <f t="shared" ref="L94:L107" si="25">SUM(D94:K94)</f>
        <v>23.29</v>
      </c>
    </row>
    <row r="95" spans="2:12">
      <c r="B95" s="75" t="s">
        <v>142</v>
      </c>
      <c r="C95" s="76" t="s">
        <v>143</v>
      </c>
      <c r="D95" s="76">
        <v>6.83</v>
      </c>
      <c r="E95" s="77">
        <f>TRUNC(D95*2%,2)</f>
        <v>0.13</v>
      </c>
      <c r="F95" s="77">
        <f t="shared" si="21"/>
        <v>1.36</v>
      </c>
      <c r="G95" s="77">
        <f t="shared" si="22"/>
        <v>0.34</v>
      </c>
      <c r="H95" s="77">
        <f t="shared" si="23"/>
        <v>0.34</v>
      </c>
      <c r="I95" s="74">
        <f t="shared" si="24"/>
        <v>0.4</v>
      </c>
      <c r="J95" s="73">
        <f>D95*4%</f>
        <v>0.2732</v>
      </c>
      <c r="K95" s="76" t="s">
        <v>102</v>
      </c>
      <c r="L95" s="97">
        <f t="shared" si="25"/>
        <v>9.6732</v>
      </c>
    </row>
    <row r="96" spans="2:12">
      <c r="B96" s="75" t="s">
        <v>144</v>
      </c>
      <c r="C96" s="76" t="s">
        <v>145</v>
      </c>
      <c r="D96" s="76">
        <v>1.72</v>
      </c>
      <c r="E96" s="77">
        <f>TRUNC(D96*2%,2)</f>
        <v>0.03</v>
      </c>
      <c r="F96" s="77">
        <f t="shared" si="21"/>
        <v>0.34</v>
      </c>
      <c r="G96" s="77">
        <f t="shared" si="22"/>
        <v>0.08</v>
      </c>
      <c r="H96" s="77">
        <f t="shared" si="23"/>
        <v>0.08</v>
      </c>
      <c r="I96" s="74">
        <f t="shared" si="24"/>
        <v>0.1</v>
      </c>
      <c r="J96" s="73">
        <f t="shared" ref="J95:J108" si="26">D96*4%</f>
        <v>0.0688</v>
      </c>
      <c r="K96" s="76" t="s">
        <v>102</v>
      </c>
      <c r="L96" s="97">
        <f t="shared" si="25"/>
        <v>2.4188</v>
      </c>
    </row>
    <row r="97" spans="2:12">
      <c r="B97" s="75" t="s">
        <v>146</v>
      </c>
      <c r="C97" s="76" t="s">
        <v>147</v>
      </c>
      <c r="D97" s="78">
        <v>28.55</v>
      </c>
      <c r="E97" s="77" t="s">
        <v>102</v>
      </c>
      <c r="F97" s="77">
        <f t="shared" si="21"/>
        <v>5.71</v>
      </c>
      <c r="G97" s="77">
        <f t="shared" si="22"/>
        <v>1.42</v>
      </c>
      <c r="H97" s="77">
        <f t="shared" si="23"/>
        <v>1.42</v>
      </c>
      <c r="I97" s="74">
        <f t="shared" si="24"/>
        <v>1.71</v>
      </c>
      <c r="J97" s="73">
        <f t="shared" si="26"/>
        <v>1.142</v>
      </c>
      <c r="K97" s="76">
        <v>2.71</v>
      </c>
      <c r="L97" s="97">
        <f t="shared" si="25"/>
        <v>42.662</v>
      </c>
    </row>
    <row r="98" spans="2:12">
      <c r="B98" s="75" t="s">
        <v>148</v>
      </c>
      <c r="C98" s="76" t="s">
        <v>147</v>
      </c>
      <c r="D98" s="78">
        <v>28.55</v>
      </c>
      <c r="E98" s="77" t="s">
        <v>102</v>
      </c>
      <c r="F98" s="77">
        <f t="shared" si="21"/>
        <v>5.71</v>
      </c>
      <c r="G98" s="77">
        <f t="shared" si="22"/>
        <v>1.42</v>
      </c>
      <c r="H98" s="77">
        <f t="shared" si="23"/>
        <v>1.42</v>
      </c>
      <c r="I98" s="74">
        <f t="shared" si="24"/>
        <v>1.71</v>
      </c>
      <c r="J98" s="73">
        <f t="shared" si="26"/>
        <v>1.142</v>
      </c>
      <c r="K98" s="76">
        <v>2.71</v>
      </c>
      <c r="L98" s="97">
        <f t="shared" si="25"/>
        <v>42.662</v>
      </c>
    </row>
    <row r="99" spans="2:12">
      <c r="B99" s="75" t="s">
        <v>149</v>
      </c>
      <c r="C99" s="76" t="s">
        <v>147</v>
      </c>
      <c r="D99" s="78">
        <v>28.55</v>
      </c>
      <c r="E99" s="77" t="s">
        <v>102</v>
      </c>
      <c r="F99" s="77">
        <f t="shared" si="21"/>
        <v>5.71</v>
      </c>
      <c r="G99" s="77">
        <f t="shared" si="22"/>
        <v>1.42</v>
      </c>
      <c r="H99" s="77">
        <f t="shared" si="23"/>
        <v>1.42</v>
      </c>
      <c r="I99" s="74">
        <f t="shared" si="24"/>
        <v>1.71</v>
      </c>
      <c r="J99" s="73">
        <f t="shared" si="26"/>
        <v>1.142</v>
      </c>
      <c r="K99" s="76">
        <v>2.71</v>
      </c>
      <c r="L99" s="97">
        <f t="shared" si="25"/>
        <v>42.662</v>
      </c>
    </row>
    <row r="100" spans="2:12">
      <c r="B100" s="76" t="s">
        <v>150</v>
      </c>
      <c r="C100" s="76" t="s">
        <v>147</v>
      </c>
      <c r="D100" s="78">
        <v>28.55</v>
      </c>
      <c r="E100" s="77" t="s">
        <v>102</v>
      </c>
      <c r="F100" s="77">
        <f t="shared" si="21"/>
        <v>5.71</v>
      </c>
      <c r="G100" s="77">
        <f t="shared" si="22"/>
        <v>1.42</v>
      </c>
      <c r="H100" s="77">
        <f t="shared" si="23"/>
        <v>1.42</v>
      </c>
      <c r="I100" s="74">
        <f t="shared" si="24"/>
        <v>1.71</v>
      </c>
      <c r="J100" s="73">
        <f t="shared" si="26"/>
        <v>1.142</v>
      </c>
      <c r="K100" s="76">
        <v>2.71</v>
      </c>
      <c r="L100" s="97">
        <f t="shared" si="25"/>
        <v>42.662</v>
      </c>
    </row>
    <row r="101" spans="2:12">
      <c r="B101" s="75" t="s">
        <v>151</v>
      </c>
      <c r="C101" s="76" t="s">
        <v>147</v>
      </c>
      <c r="D101" s="78">
        <v>28.55</v>
      </c>
      <c r="E101" s="77" t="s">
        <v>102</v>
      </c>
      <c r="F101" s="77">
        <f t="shared" si="21"/>
        <v>5.71</v>
      </c>
      <c r="G101" s="77">
        <f t="shared" si="22"/>
        <v>1.42</v>
      </c>
      <c r="H101" s="77">
        <f t="shared" si="23"/>
        <v>1.42</v>
      </c>
      <c r="I101" s="74">
        <f t="shared" si="24"/>
        <v>1.71</v>
      </c>
      <c r="J101" s="73">
        <f t="shared" si="26"/>
        <v>1.142</v>
      </c>
      <c r="K101" s="76">
        <v>2.71</v>
      </c>
      <c r="L101" s="97">
        <f t="shared" si="25"/>
        <v>42.662</v>
      </c>
    </row>
    <row r="102" spans="2:12">
      <c r="B102" s="75" t="s">
        <v>152</v>
      </c>
      <c r="C102" s="76" t="s">
        <v>147</v>
      </c>
      <c r="D102" s="78">
        <v>28.55</v>
      </c>
      <c r="E102" s="77" t="s">
        <v>102</v>
      </c>
      <c r="F102" s="77">
        <f t="shared" si="21"/>
        <v>5.71</v>
      </c>
      <c r="G102" s="77">
        <f t="shared" si="22"/>
        <v>1.42</v>
      </c>
      <c r="H102" s="77">
        <f t="shared" si="23"/>
        <v>1.42</v>
      </c>
      <c r="I102" s="74">
        <f t="shared" si="24"/>
        <v>1.71</v>
      </c>
      <c r="J102" s="73">
        <f t="shared" si="26"/>
        <v>1.142</v>
      </c>
      <c r="K102" s="76">
        <v>2.71</v>
      </c>
      <c r="L102" s="97">
        <f t="shared" si="25"/>
        <v>42.662</v>
      </c>
    </row>
    <row r="103" ht="25.5" spans="2:12">
      <c r="B103" s="79" t="s">
        <v>153</v>
      </c>
      <c r="C103" s="78" t="s">
        <v>147</v>
      </c>
      <c r="D103" s="78">
        <v>28.55</v>
      </c>
      <c r="E103" s="80" t="s">
        <v>102</v>
      </c>
      <c r="F103" s="80">
        <f t="shared" si="21"/>
        <v>5.71</v>
      </c>
      <c r="G103" s="80">
        <f t="shared" si="22"/>
        <v>1.42</v>
      </c>
      <c r="H103" s="80">
        <f t="shared" si="23"/>
        <v>1.42</v>
      </c>
      <c r="I103" s="74">
        <f t="shared" si="24"/>
        <v>1.71</v>
      </c>
      <c r="J103" s="73">
        <f t="shared" si="26"/>
        <v>1.142</v>
      </c>
      <c r="K103" s="76">
        <v>2.71</v>
      </c>
      <c r="L103" s="98">
        <f t="shared" si="25"/>
        <v>42.662</v>
      </c>
    </row>
    <row r="104" spans="2:12">
      <c r="B104" s="75" t="s">
        <v>154</v>
      </c>
      <c r="C104" s="76" t="s">
        <v>155</v>
      </c>
      <c r="D104" s="76">
        <v>28.55</v>
      </c>
      <c r="E104" s="77" t="s">
        <v>102</v>
      </c>
      <c r="F104" s="77">
        <f t="shared" si="21"/>
        <v>5.71</v>
      </c>
      <c r="G104" s="77">
        <f t="shared" si="22"/>
        <v>1.42</v>
      </c>
      <c r="H104" s="77">
        <f t="shared" si="23"/>
        <v>1.42</v>
      </c>
      <c r="I104" s="74">
        <f t="shared" si="24"/>
        <v>1.71</v>
      </c>
      <c r="J104" s="73">
        <f t="shared" si="26"/>
        <v>1.142</v>
      </c>
      <c r="K104" s="76" t="s">
        <v>102</v>
      </c>
      <c r="L104" s="97">
        <f t="shared" si="25"/>
        <v>39.952</v>
      </c>
    </row>
    <row r="105" spans="2:12">
      <c r="B105" s="75" t="s">
        <v>156</v>
      </c>
      <c r="C105" s="76" t="s">
        <v>157</v>
      </c>
      <c r="D105" s="76">
        <v>28.55</v>
      </c>
      <c r="E105" s="77" t="s">
        <v>102</v>
      </c>
      <c r="F105" s="77">
        <f t="shared" si="21"/>
        <v>5.71</v>
      </c>
      <c r="G105" s="77">
        <f t="shared" si="22"/>
        <v>1.42</v>
      </c>
      <c r="H105" s="77">
        <f t="shared" si="23"/>
        <v>1.42</v>
      </c>
      <c r="I105" s="74">
        <f t="shared" si="24"/>
        <v>1.71</v>
      </c>
      <c r="J105" s="73">
        <f t="shared" si="26"/>
        <v>1.142</v>
      </c>
      <c r="K105" s="76" t="s">
        <v>102</v>
      </c>
      <c r="L105" s="97">
        <f t="shared" si="25"/>
        <v>39.952</v>
      </c>
    </row>
    <row r="106" ht="51" spans="2:12">
      <c r="B106" s="79" t="s">
        <v>158</v>
      </c>
      <c r="C106" s="78" t="s">
        <v>159</v>
      </c>
      <c r="D106" s="78">
        <v>15.31</v>
      </c>
      <c r="E106" s="80">
        <f>TRUNC(D106*2%,2)</f>
        <v>0.3</v>
      </c>
      <c r="F106" s="80">
        <f t="shared" si="21"/>
        <v>3.06</v>
      </c>
      <c r="G106" s="80">
        <f t="shared" si="22"/>
        <v>0.76</v>
      </c>
      <c r="H106" s="80">
        <f t="shared" si="23"/>
        <v>0.76</v>
      </c>
      <c r="I106" s="74">
        <f t="shared" si="24"/>
        <v>0.91</v>
      </c>
      <c r="J106" s="73">
        <f t="shared" si="26"/>
        <v>0.6124</v>
      </c>
      <c r="K106" s="78" t="s">
        <v>102</v>
      </c>
      <c r="L106" s="98">
        <f t="shared" si="25"/>
        <v>21.7124</v>
      </c>
    </row>
    <row r="107" ht="38.25" spans="2:12">
      <c r="B107" s="79" t="s">
        <v>160</v>
      </c>
      <c r="C107" s="78" t="s">
        <v>161</v>
      </c>
      <c r="D107" s="78">
        <f>TRUNC(D97/2,2)</f>
        <v>14.27</v>
      </c>
      <c r="E107" s="80">
        <f>TRUNC(D107*2%,2)</f>
        <v>0.28</v>
      </c>
      <c r="F107" s="80">
        <f t="shared" si="21"/>
        <v>2.85</v>
      </c>
      <c r="G107" s="80">
        <f t="shared" si="22"/>
        <v>0.71</v>
      </c>
      <c r="H107" s="80">
        <f t="shared" si="23"/>
        <v>0.71</v>
      </c>
      <c r="I107" s="74">
        <f t="shared" si="24"/>
        <v>0.85</v>
      </c>
      <c r="J107" s="73">
        <f t="shared" si="26"/>
        <v>0.5708</v>
      </c>
      <c r="K107" s="78" t="s">
        <v>102</v>
      </c>
      <c r="L107" s="98">
        <f t="shared" si="25"/>
        <v>20.2408</v>
      </c>
    </row>
    <row r="108" ht="39" spans="2:12">
      <c r="B108" s="81" t="s">
        <v>162</v>
      </c>
      <c r="C108" s="82" t="s">
        <v>163</v>
      </c>
      <c r="D108" s="83" t="s">
        <v>164</v>
      </c>
      <c r="E108" s="84"/>
      <c r="F108" s="84"/>
      <c r="G108" s="84"/>
      <c r="H108" s="84"/>
      <c r="I108" s="84"/>
      <c r="J108" s="73"/>
      <c r="K108" s="82" t="s">
        <v>102</v>
      </c>
      <c r="L108" s="99"/>
    </row>
    <row r="109" spans="13:15">
      <c r="M109" s="100"/>
      <c r="N109" s="100"/>
      <c r="O109" s="100"/>
    </row>
    <row r="111" ht="15.75"/>
    <row r="112" ht="15.75" spans="1:12">
      <c r="A112" s="85" t="s">
        <v>165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5"/>
    </row>
    <row r="113" spans="1:12">
      <c r="A113" s="86" t="s">
        <v>3</v>
      </c>
      <c r="B113" s="87"/>
      <c r="C113" s="10" t="s">
        <v>4</v>
      </c>
      <c r="D113" s="11" t="s">
        <v>5</v>
      </c>
      <c r="E113" s="12">
        <v>0.02</v>
      </c>
      <c r="F113" s="12">
        <v>0.2</v>
      </c>
      <c r="G113" s="12">
        <v>0.05</v>
      </c>
      <c r="H113" s="12">
        <v>0.05</v>
      </c>
      <c r="I113" s="12">
        <v>0.06</v>
      </c>
      <c r="J113" s="11" t="s">
        <v>6</v>
      </c>
      <c r="K113" s="11" t="s">
        <v>7</v>
      </c>
      <c r="L113" s="48" t="s">
        <v>8</v>
      </c>
    </row>
    <row r="114" spans="1:12">
      <c r="A114" s="88"/>
      <c r="B114" s="89"/>
      <c r="C114" s="15"/>
      <c r="D114" s="16"/>
      <c r="E114" s="17" t="s">
        <v>9</v>
      </c>
      <c r="F114" s="17" t="s">
        <v>10</v>
      </c>
      <c r="G114" s="17" t="s">
        <v>11</v>
      </c>
      <c r="H114" s="17" t="s">
        <v>12</v>
      </c>
      <c r="I114" s="17" t="s">
        <v>13</v>
      </c>
      <c r="J114" s="16"/>
      <c r="K114" s="16"/>
      <c r="L114" s="49"/>
    </row>
    <row r="115" spans="1:12">
      <c r="A115" s="18" t="s">
        <v>14</v>
      </c>
      <c r="B115" s="19" t="s">
        <v>15</v>
      </c>
      <c r="C115" s="19" t="s">
        <v>16</v>
      </c>
      <c r="D115" s="20">
        <f t="shared" ref="D115:E133" si="27">TRUNC(D6/3,2)</f>
        <v>8.84</v>
      </c>
      <c r="E115" s="19">
        <f t="shared" si="27"/>
        <v>0.17</v>
      </c>
      <c r="F115" s="19">
        <f t="shared" ref="F115:F133" si="28">TRUNC(D115*0.2,2)</f>
        <v>1.76</v>
      </c>
      <c r="G115" s="19">
        <f t="shared" ref="G115:G133" si="29">TRUNC(D115*0.05,2)</f>
        <v>0.44</v>
      </c>
      <c r="H115" s="19">
        <f t="shared" ref="H115:H133" si="30">TRUNC(D115*0.05,2)</f>
        <v>0.44</v>
      </c>
      <c r="I115" s="50">
        <f t="shared" ref="I115:I133" si="31">TRUNC(D115*0.06,2)</f>
        <v>0.53</v>
      </c>
      <c r="J115" s="19">
        <f>D115*4%</f>
        <v>0.3536</v>
      </c>
      <c r="K115" s="19">
        <v>2.71</v>
      </c>
      <c r="L115" s="52">
        <f t="shared" ref="L115:L133" si="32">TRUNC(SUM(D115:K115),2)</f>
        <v>15.24</v>
      </c>
    </row>
    <row r="116" spans="1:12">
      <c r="A116" s="18" t="s">
        <v>17</v>
      </c>
      <c r="B116" s="19" t="s">
        <v>18</v>
      </c>
      <c r="C116" s="19" t="s">
        <v>19</v>
      </c>
      <c r="D116" s="20">
        <f t="shared" si="27"/>
        <v>11.04</v>
      </c>
      <c r="E116" s="19">
        <f t="shared" si="27"/>
        <v>0.22</v>
      </c>
      <c r="F116" s="19">
        <f t="shared" si="28"/>
        <v>2.2</v>
      </c>
      <c r="G116" s="19">
        <f t="shared" si="29"/>
        <v>0.55</v>
      </c>
      <c r="H116" s="19">
        <f t="shared" si="30"/>
        <v>0.55</v>
      </c>
      <c r="I116" s="50">
        <f t="shared" si="31"/>
        <v>0.66</v>
      </c>
      <c r="J116" s="19">
        <f t="shared" ref="J116:J133" si="33">D116*4%</f>
        <v>0.4416</v>
      </c>
      <c r="K116" s="19">
        <v>2.71</v>
      </c>
      <c r="L116" s="52">
        <f t="shared" si="32"/>
        <v>18.37</v>
      </c>
    </row>
    <row r="117" spans="1:12">
      <c r="A117" s="18" t="s">
        <v>20</v>
      </c>
      <c r="B117" s="19" t="s">
        <v>21</v>
      </c>
      <c r="C117" s="19" t="s">
        <v>22</v>
      </c>
      <c r="D117" s="20">
        <f t="shared" si="27"/>
        <v>13.81</v>
      </c>
      <c r="E117" s="19">
        <f t="shared" si="27"/>
        <v>0.27</v>
      </c>
      <c r="F117" s="19">
        <f t="shared" si="28"/>
        <v>2.76</v>
      </c>
      <c r="G117" s="19">
        <f t="shared" si="29"/>
        <v>0.69</v>
      </c>
      <c r="H117" s="19">
        <f t="shared" si="30"/>
        <v>0.69</v>
      </c>
      <c r="I117" s="50">
        <f t="shared" si="31"/>
        <v>0.82</v>
      </c>
      <c r="J117" s="19">
        <f t="shared" si="33"/>
        <v>0.5524</v>
      </c>
      <c r="K117" s="19">
        <v>2.71</v>
      </c>
      <c r="L117" s="52">
        <f t="shared" si="32"/>
        <v>22.3</v>
      </c>
    </row>
    <row r="118" spans="1:12">
      <c r="A118" s="18" t="s">
        <v>23</v>
      </c>
      <c r="B118" s="19" t="s">
        <v>24</v>
      </c>
      <c r="C118" s="19" t="s">
        <v>25</v>
      </c>
      <c r="D118" s="20">
        <f t="shared" si="27"/>
        <v>17.26</v>
      </c>
      <c r="E118" s="19">
        <f t="shared" si="27"/>
        <v>0.34</v>
      </c>
      <c r="F118" s="19">
        <f t="shared" si="28"/>
        <v>3.45</v>
      </c>
      <c r="G118" s="19">
        <f t="shared" si="29"/>
        <v>0.86</v>
      </c>
      <c r="H118" s="19">
        <f t="shared" si="30"/>
        <v>0.86</v>
      </c>
      <c r="I118" s="50">
        <f t="shared" si="31"/>
        <v>1.03</v>
      </c>
      <c r="J118" s="19">
        <f t="shared" si="33"/>
        <v>0.6904</v>
      </c>
      <c r="K118" s="19">
        <v>2.71</v>
      </c>
      <c r="L118" s="52">
        <f t="shared" si="32"/>
        <v>27.2</v>
      </c>
    </row>
    <row r="119" spans="1:12">
      <c r="A119" s="18" t="s">
        <v>26</v>
      </c>
      <c r="B119" s="19" t="s">
        <v>27</v>
      </c>
      <c r="C119" s="19" t="s">
        <v>28</v>
      </c>
      <c r="D119" s="20">
        <f t="shared" si="27"/>
        <v>21.58</v>
      </c>
      <c r="E119" s="19">
        <f t="shared" si="27"/>
        <v>0.43</v>
      </c>
      <c r="F119" s="19">
        <f t="shared" si="28"/>
        <v>4.31</v>
      </c>
      <c r="G119" s="19">
        <f t="shared" si="29"/>
        <v>1.07</v>
      </c>
      <c r="H119" s="19">
        <f t="shared" si="30"/>
        <v>1.07</v>
      </c>
      <c r="I119" s="50">
        <f t="shared" si="31"/>
        <v>1.29</v>
      </c>
      <c r="J119" s="19">
        <f t="shared" si="33"/>
        <v>0.8632</v>
      </c>
      <c r="K119" s="19">
        <v>2.71</v>
      </c>
      <c r="L119" s="52">
        <f t="shared" si="32"/>
        <v>33.32</v>
      </c>
    </row>
    <row r="120" spans="1:12">
      <c r="A120" s="18" t="s">
        <v>29</v>
      </c>
      <c r="B120" s="19" t="s">
        <v>30</v>
      </c>
      <c r="C120" s="19" t="s">
        <v>31</v>
      </c>
      <c r="D120" s="20">
        <f t="shared" si="27"/>
        <v>26.98</v>
      </c>
      <c r="E120" s="19">
        <f t="shared" si="27"/>
        <v>0.53</v>
      </c>
      <c r="F120" s="19">
        <f t="shared" si="28"/>
        <v>5.39</v>
      </c>
      <c r="G120" s="19">
        <f t="shared" si="29"/>
        <v>1.34</v>
      </c>
      <c r="H120" s="19">
        <f t="shared" si="30"/>
        <v>1.34</v>
      </c>
      <c r="I120" s="50">
        <f t="shared" si="31"/>
        <v>1.61</v>
      </c>
      <c r="J120" s="19">
        <f t="shared" si="33"/>
        <v>1.0792</v>
      </c>
      <c r="K120" s="19">
        <v>2.71</v>
      </c>
      <c r="L120" s="52">
        <f t="shared" si="32"/>
        <v>40.97</v>
      </c>
    </row>
    <row r="121" spans="1:12">
      <c r="A121" s="18" t="s">
        <v>32</v>
      </c>
      <c r="B121" s="19" t="s">
        <v>33</v>
      </c>
      <c r="C121" s="19" t="s">
        <v>34</v>
      </c>
      <c r="D121" s="20">
        <f t="shared" si="27"/>
        <v>33.72</v>
      </c>
      <c r="E121" s="19">
        <f t="shared" si="27"/>
        <v>0.67</v>
      </c>
      <c r="F121" s="19">
        <f t="shared" si="28"/>
        <v>6.74</v>
      </c>
      <c r="G121" s="19">
        <f t="shared" si="29"/>
        <v>1.68</v>
      </c>
      <c r="H121" s="19">
        <f t="shared" si="30"/>
        <v>1.68</v>
      </c>
      <c r="I121" s="50">
        <f t="shared" si="31"/>
        <v>2.02</v>
      </c>
      <c r="J121" s="19">
        <f t="shared" si="33"/>
        <v>1.3488</v>
      </c>
      <c r="K121" s="19">
        <v>2.71</v>
      </c>
      <c r="L121" s="52">
        <f t="shared" si="32"/>
        <v>50.56</v>
      </c>
    </row>
    <row r="122" spans="1:12">
      <c r="A122" s="18" t="s">
        <v>35</v>
      </c>
      <c r="B122" s="19" t="s">
        <v>36</v>
      </c>
      <c r="C122" s="19" t="s">
        <v>37</v>
      </c>
      <c r="D122" s="20">
        <f t="shared" si="27"/>
        <v>42.16</v>
      </c>
      <c r="E122" s="19">
        <f t="shared" si="27"/>
        <v>0.84</v>
      </c>
      <c r="F122" s="19">
        <f t="shared" si="28"/>
        <v>8.43</v>
      </c>
      <c r="G122" s="19">
        <f t="shared" si="29"/>
        <v>2.1</v>
      </c>
      <c r="H122" s="19">
        <f t="shared" si="30"/>
        <v>2.1</v>
      </c>
      <c r="I122" s="50">
        <f t="shared" si="31"/>
        <v>2.52</v>
      </c>
      <c r="J122" s="19">
        <f t="shared" si="33"/>
        <v>1.6864</v>
      </c>
      <c r="K122" s="19">
        <v>2.71</v>
      </c>
      <c r="L122" s="52">
        <f t="shared" si="32"/>
        <v>62.54</v>
      </c>
    </row>
    <row r="123" spans="1:12">
      <c r="A123" s="18" t="s">
        <v>38</v>
      </c>
      <c r="B123" s="19" t="s">
        <v>39</v>
      </c>
      <c r="C123" s="19" t="s">
        <v>40</v>
      </c>
      <c r="D123" s="20">
        <f t="shared" si="27"/>
        <v>52.7</v>
      </c>
      <c r="E123" s="19">
        <f t="shared" si="27"/>
        <v>1.05</v>
      </c>
      <c r="F123" s="19">
        <f t="shared" si="28"/>
        <v>10.54</v>
      </c>
      <c r="G123" s="19">
        <f t="shared" si="29"/>
        <v>2.63</v>
      </c>
      <c r="H123" s="19">
        <f t="shared" si="30"/>
        <v>2.63</v>
      </c>
      <c r="I123" s="50">
        <f t="shared" si="31"/>
        <v>3.16</v>
      </c>
      <c r="J123" s="19">
        <f t="shared" si="33"/>
        <v>2.108</v>
      </c>
      <c r="K123" s="19">
        <v>2.71</v>
      </c>
      <c r="L123" s="52">
        <f t="shared" si="32"/>
        <v>77.52</v>
      </c>
    </row>
    <row r="124" spans="1:12">
      <c r="A124" s="18" t="s">
        <v>41</v>
      </c>
      <c r="B124" s="19" t="s">
        <v>42</v>
      </c>
      <c r="C124" s="21" t="s">
        <v>43</v>
      </c>
      <c r="D124" s="20">
        <f t="shared" si="27"/>
        <v>65.88</v>
      </c>
      <c r="E124" s="19">
        <f t="shared" si="27"/>
        <v>1.31</v>
      </c>
      <c r="F124" s="19">
        <f t="shared" si="28"/>
        <v>13.17</v>
      </c>
      <c r="G124" s="19">
        <f t="shared" si="29"/>
        <v>3.29</v>
      </c>
      <c r="H124" s="19">
        <f t="shared" si="30"/>
        <v>3.29</v>
      </c>
      <c r="I124" s="50">
        <f t="shared" si="31"/>
        <v>3.95</v>
      </c>
      <c r="J124" s="19">
        <f t="shared" si="33"/>
        <v>2.6352</v>
      </c>
      <c r="K124" s="19">
        <v>2.71</v>
      </c>
      <c r="L124" s="52">
        <f t="shared" si="32"/>
        <v>96.23</v>
      </c>
    </row>
    <row r="125" spans="1:12">
      <c r="A125" s="18" t="s">
        <v>44</v>
      </c>
      <c r="B125" s="19" t="s">
        <v>45</v>
      </c>
      <c r="C125" s="19" t="s">
        <v>46</v>
      </c>
      <c r="D125" s="20">
        <f t="shared" si="27"/>
        <v>82.35</v>
      </c>
      <c r="E125" s="19">
        <f t="shared" si="27"/>
        <v>1.64</v>
      </c>
      <c r="F125" s="19">
        <f t="shared" si="28"/>
        <v>16.47</v>
      </c>
      <c r="G125" s="19">
        <f t="shared" si="29"/>
        <v>4.11</v>
      </c>
      <c r="H125" s="19">
        <f t="shared" si="30"/>
        <v>4.11</v>
      </c>
      <c r="I125" s="50">
        <f t="shared" si="31"/>
        <v>4.94</v>
      </c>
      <c r="J125" s="19">
        <f t="shared" si="33"/>
        <v>3.294</v>
      </c>
      <c r="K125" s="19">
        <v>2.71</v>
      </c>
      <c r="L125" s="52">
        <f t="shared" si="32"/>
        <v>119.62</v>
      </c>
    </row>
    <row r="126" spans="1:12">
      <c r="A126" s="18" t="s">
        <v>47</v>
      </c>
      <c r="B126" s="19" t="s">
        <v>89</v>
      </c>
      <c r="C126" s="19" t="s">
        <v>49</v>
      </c>
      <c r="D126" s="20">
        <f t="shared" si="27"/>
        <v>102.94</v>
      </c>
      <c r="E126" s="19">
        <f t="shared" si="27"/>
        <v>2.05</v>
      </c>
      <c r="F126" s="19">
        <f t="shared" si="28"/>
        <v>20.58</v>
      </c>
      <c r="G126" s="19">
        <f t="shared" si="29"/>
        <v>5.14</v>
      </c>
      <c r="H126" s="19">
        <f t="shared" si="30"/>
        <v>5.14</v>
      </c>
      <c r="I126" s="50">
        <f t="shared" si="31"/>
        <v>6.17</v>
      </c>
      <c r="J126" s="19">
        <f t="shared" si="33"/>
        <v>4.1176</v>
      </c>
      <c r="K126" s="19">
        <v>2.71</v>
      </c>
      <c r="L126" s="52">
        <f t="shared" si="32"/>
        <v>148.84</v>
      </c>
    </row>
    <row r="127" spans="1:12">
      <c r="A127" s="18" t="s">
        <v>50</v>
      </c>
      <c r="B127" s="19" t="s">
        <v>51</v>
      </c>
      <c r="C127" s="19" t="s">
        <v>52</v>
      </c>
      <c r="D127" s="20">
        <f t="shared" si="27"/>
        <v>128.67</v>
      </c>
      <c r="E127" s="19">
        <f t="shared" si="27"/>
        <v>2.57</v>
      </c>
      <c r="F127" s="19">
        <f t="shared" si="28"/>
        <v>25.73</v>
      </c>
      <c r="G127" s="19">
        <f t="shared" si="29"/>
        <v>6.43</v>
      </c>
      <c r="H127" s="19">
        <f t="shared" si="30"/>
        <v>6.43</v>
      </c>
      <c r="I127" s="50">
        <f t="shared" si="31"/>
        <v>7.72</v>
      </c>
      <c r="J127" s="19">
        <f t="shared" si="33"/>
        <v>5.1468</v>
      </c>
      <c r="K127" s="19">
        <v>2.71</v>
      </c>
      <c r="L127" s="52">
        <f t="shared" si="32"/>
        <v>185.4</v>
      </c>
    </row>
    <row r="128" spans="1:12">
      <c r="A128" s="18" t="s">
        <v>53</v>
      </c>
      <c r="B128" s="19" t="s">
        <v>54</v>
      </c>
      <c r="C128" s="19" t="s">
        <v>55</v>
      </c>
      <c r="D128" s="20">
        <f t="shared" si="27"/>
        <v>160.85</v>
      </c>
      <c r="E128" s="19">
        <f t="shared" si="27"/>
        <v>3.21</v>
      </c>
      <c r="F128" s="19">
        <f t="shared" si="28"/>
        <v>32.17</v>
      </c>
      <c r="G128" s="19">
        <f t="shared" si="29"/>
        <v>8.04</v>
      </c>
      <c r="H128" s="19">
        <f t="shared" si="30"/>
        <v>8.04</v>
      </c>
      <c r="I128" s="50">
        <f t="shared" si="31"/>
        <v>9.65</v>
      </c>
      <c r="J128" s="19">
        <f t="shared" si="33"/>
        <v>6.434</v>
      </c>
      <c r="K128" s="19">
        <v>2.71</v>
      </c>
      <c r="L128" s="52">
        <f t="shared" si="32"/>
        <v>231.1</v>
      </c>
    </row>
    <row r="129" spans="1:12">
      <c r="A129" s="18" t="s">
        <v>56</v>
      </c>
      <c r="B129" s="19" t="s">
        <v>57</v>
      </c>
      <c r="C129" s="19" t="s">
        <v>58</v>
      </c>
      <c r="D129" s="20">
        <f t="shared" si="27"/>
        <v>201.06</v>
      </c>
      <c r="E129" s="19">
        <f t="shared" si="27"/>
        <v>4.02</v>
      </c>
      <c r="F129" s="19">
        <f t="shared" si="28"/>
        <v>40.21</v>
      </c>
      <c r="G129" s="19">
        <f t="shared" si="29"/>
        <v>10.05</v>
      </c>
      <c r="H129" s="19">
        <f t="shared" si="30"/>
        <v>10.05</v>
      </c>
      <c r="I129" s="50">
        <f t="shared" si="31"/>
        <v>12.06</v>
      </c>
      <c r="J129" s="19">
        <f t="shared" si="33"/>
        <v>8.0424</v>
      </c>
      <c r="K129" s="19">
        <v>2.71</v>
      </c>
      <c r="L129" s="52">
        <f t="shared" si="32"/>
        <v>288.2</v>
      </c>
    </row>
    <row r="130" spans="1:12">
      <c r="A130" s="18" t="s">
        <v>59</v>
      </c>
      <c r="B130" s="19" t="s">
        <v>60</v>
      </c>
      <c r="C130" s="19" t="s">
        <v>61</v>
      </c>
      <c r="D130" s="20">
        <f t="shared" si="27"/>
        <v>251.33</v>
      </c>
      <c r="E130" s="19">
        <f t="shared" si="27"/>
        <v>5.02</v>
      </c>
      <c r="F130" s="19">
        <f t="shared" si="28"/>
        <v>50.26</v>
      </c>
      <c r="G130" s="19">
        <f t="shared" si="29"/>
        <v>12.56</v>
      </c>
      <c r="H130" s="19">
        <f t="shared" si="30"/>
        <v>12.56</v>
      </c>
      <c r="I130" s="50">
        <f t="shared" si="31"/>
        <v>15.07</v>
      </c>
      <c r="J130" s="19">
        <f t="shared" si="33"/>
        <v>10.0532</v>
      </c>
      <c r="K130" s="19">
        <v>2.71</v>
      </c>
      <c r="L130" s="52">
        <f t="shared" si="32"/>
        <v>359.56</v>
      </c>
    </row>
    <row r="131" spans="1:12">
      <c r="A131" s="18" t="s">
        <v>62</v>
      </c>
      <c r="B131" s="19" t="s">
        <v>63</v>
      </c>
      <c r="C131" s="19" t="s">
        <v>64</v>
      </c>
      <c r="D131" s="20">
        <f t="shared" si="27"/>
        <v>296.35</v>
      </c>
      <c r="E131" s="19">
        <f t="shared" si="27"/>
        <v>5.92</v>
      </c>
      <c r="F131" s="19">
        <f t="shared" si="28"/>
        <v>59.27</v>
      </c>
      <c r="G131" s="19">
        <f t="shared" si="29"/>
        <v>14.81</v>
      </c>
      <c r="H131" s="19">
        <f t="shared" si="30"/>
        <v>14.81</v>
      </c>
      <c r="I131" s="50">
        <f t="shared" si="31"/>
        <v>17.78</v>
      </c>
      <c r="J131" s="19">
        <f t="shared" si="33"/>
        <v>11.854</v>
      </c>
      <c r="K131" s="19">
        <v>2.71</v>
      </c>
      <c r="L131" s="52">
        <f t="shared" si="32"/>
        <v>423.5</v>
      </c>
    </row>
    <row r="132" spans="1:12">
      <c r="A132" s="18" t="s">
        <v>65</v>
      </c>
      <c r="B132" s="19" t="s">
        <v>66</v>
      </c>
      <c r="C132" s="19" t="s">
        <v>67</v>
      </c>
      <c r="D132" s="20">
        <f t="shared" si="27"/>
        <v>321.56</v>
      </c>
      <c r="E132" s="19">
        <f t="shared" si="27"/>
        <v>6.43</v>
      </c>
      <c r="F132" s="19">
        <f t="shared" si="28"/>
        <v>64.31</v>
      </c>
      <c r="G132" s="19">
        <f t="shared" si="29"/>
        <v>16.07</v>
      </c>
      <c r="H132" s="19">
        <f t="shared" si="30"/>
        <v>16.07</v>
      </c>
      <c r="I132" s="50">
        <f t="shared" si="31"/>
        <v>19.29</v>
      </c>
      <c r="J132" s="19">
        <f t="shared" si="33"/>
        <v>12.8624</v>
      </c>
      <c r="K132" s="19">
        <v>2.71</v>
      </c>
      <c r="L132" s="52">
        <f t="shared" si="32"/>
        <v>459.3</v>
      </c>
    </row>
    <row r="133" ht="15.75" spans="1:12">
      <c r="A133" s="22" t="s">
        <v>68</v>
      </c>
      <c r="B133" s="23" t="s">
        <v>69</v>
      </c>
      <c r="C133" s="23" t="s">
        <v>70</v>
      </c>
      <c r="D133" s="24">
        <f t="shared" si="27"/>
        <v>481.74</v>
      </c>
      <c r="E133" s="23">
        <f t="shared" si="27"/>
        <v>9.63</v>
      </c>
      <c r="F133" s="23">
        <f t="shared" si="28"/>
        <v>96.34</v>
      </c>
      <c r="G133" s="23">
        <f t="shared" si="29"/>
        <v>24.08</v>
      </c>
      <c r="H133" s="23">
        <f t="shared" si="30"/>
        <v>24.08</v>
      </c>
      <c r="I133" s="50">
        <f t="shared" si="31"/>
        <v>28.9</v>
      </c>
      <c r="J133" s="19">
        <f t="shared" si="33"/>
        <v>19.2696</v>
      </c>
      <c r="K133" s="19">
        <v>2.71</v>
      </c>
      <c r="L133" s="53">
        <f t="shared" si="32"/>
        <v>686.74</v>
      </c>
    </row>
  </sheetData>
  <protectedRanges>
    <protectedRange password="CA27" sqref="D6:D26;D115:D133" name="emolumentos"/>
  </protectedRanges>
  <mergeCells count="44">
    <mergeCell ref="A1:L1"/>
    <mergeCell ref="A2:L2"/>
    <mergeCell ref="A3:L3"/>
    <mergeCell ref="A27:L27"/>
    <mergeCell ref="A53:M53"/>
    <mergeCell ref="A54:M54"/>
    <mergeCell ref="A84:M84"/>
    <mergeCell ref="A112:L112"/>
    <mergeCell ref="B92:B93"/>
    <mergeCell ref="C4:C5"/>
    <mergeCell ref="C30:C31"/>
    <mergeCell ref="C55:C56"/>
    <mergeCell ref="C85:C86"/>
    <mergeCell ref="C92:C93"/>
    <mergeCell ref="C113:C114"/>
    <mergeCell ref="D4:D5"/>
    <mergeCell ref="D30:D31"/>
    <mergeCell ref="D55:D56"/>
    <mergeCell ref="D92:D93"/>
    <mergeCell ref="D113:D114"/>
    <mergeCell ref="E55:E56"/>
    <mergeCell ref="I85:I86"/>
    <mergeCell ref="J4:J5"/>
    <mergeCell ref="J30:J31"/>
    <mergeCell ref="J85:J86"/>
    <mergeCell ref="J92:J93"/>
    <mergeCell ref="J113:J114"/>
    <mergeCell ref="K4:K5"/>
    <mergeCell ref="K30:K31"/>
    <mergeCell ref="K55:K56"/>
    <mergeCell ref="K85:K86"/>
    <mergeCell ref="K92:K93"/>
    <mergeCell ref="K113:K114"/>
    <mergeCell ref="L4:L5"/>
    <mergeCell ref="L30:L31"/>
    <mergeCell ref="L55:L56"/>
    <mergeCell ref="L92:L93"/>
    <mergeCell ref="L113:L114"/>
    <mergeCell ref="M55:M56"/>
    <mergeCell ref="A85:B86"/>
    <mergeCell ref="A55:B56"/>
    <mergeCell ref="A30:B31"/>
    <mergeCell ref="A4:B5"/>
    <mergeCell ref="A113:B114"/>
  </mergeCells>
  <pageMargins left="0.511811024" right="0.511811024" top="0.787401575" bottom="0.787401575" header="0.31496062" footer="0.31496062"/>
  <pageSetup paperSize="9" orientation="landscape"/>
  <headerFooter/>
  <rowBreaks count="4" manualBreakCount="4">
    <brk id="24" max="16383" man="1"/>
    <brk id="51" max="16383" man="1"/>
    <brk id="110" max="16383" man="1"/>
    <brk id="1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emolumentos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Belmiro</dc:creator>
  <cp:lastModifiedBy>Arquivo</cp:lastModifiedBy>
  <dcterms:created xsi:type="dcterms:W3CDTF">2022-12-28T14:02:00Z</dcterms:created>
  <cp:lastPrinted>2024-01-04T15:19:00Z</cp:lastPrinted>
  <dcterms:modified xsi:type="dcterms:W3CDTF">2025-01-24T15:20:17Z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F0A5A871AA1C4220AE46C55EBCBE34F0_12</vt:lpwstr>
  </property>
  <property fmtid="{D5CDD505-2E9C-101B-9397-08002B2CF9AE}" pid="3" name="KSOProductBuildVer">
    <vt:lpwstr>1046-12.2.0.17545</vt:lpwstr>
  </property>
</Properties>
</file>