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231"/>
  <workbookPr/>
  <mc:AlternateContent xmlns:mc="http://schemas.openxmlformats.org/markup-compatibility/2006">
    <mc:Choice Requires="x15">
      <x15ac:absPath xmlns:x15ac="http://schemas.microsoft.com/office/spreadsheetml/2010/11/ac" url="X:\TABELAS 2024\"/>
    </mc:Choice>
  </mc:AlternateContent>
  <xr:revisionPtr revIDLastSave="0" documentId="13_ncr:1_{C3EA151A-42C3-4498-AF6C-3A2B03079E44}" xr6:coauthVersionLast="47" xr6:coauthVersionMax="47" xr10:uidLastSave="{00000000-0000-0000-0000-000000000000}"/>
  <bookViews>
    <workbookView xWindow="-120" yWindow="-120" windowWidth="19440" windowHeight="11640" xr2:uid="{00000000-000D-0000-FFFF-FFFF00000000}"/>
  </bookViews>
  <sheets>
    <sheet name="Planilha1" sheetId="1" r:id="rId1"/>
  </sheet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128" i="1" l="1"/>
  <c r="J128" i="1"/>
  <c r="I128" i="1"/>
  <c r="H128" i="1"/>
  <c r="G128" i="1"/>
  <c r="F128" i="1"/>
  <c r="E128" i="1"/>
  <c r="D128" i="1"/>
  <c r="L127" i="1"/>
  <c r="J127" i="1"/>
  <c r="I127" i="1"/>
  <c r="H127" i="1"/>
  <c r="G127" i="1"/>
  <c r="F127" i="1"/>
  <c r="E127" i="1"/>
  <c r="D127" i="1"/>
  <c r="L126" i="1"/>
  <c r="J126" i="1"/>
  <c r="I126" i="1"/>
  <c r="H126" i="1"/>
  <c r="G126" i="1"/>
  <c r="F126" i="1"/>
  <c r="E126" i="1"/>
  <c r="D126" i="1"/>
  <c r="L125" i="1"/>
  <c r="J125" i="1"/>
  <c r="I125" i="1"/>
  <c r="H125" i="1"/>
  <c r="G125" i="1"/>
  <c r="F125" i="1"/>
  <c r="E125" i="1"/>
  <c r="D125" i="1"/>
  <c r="L124" i="1"/>
  <c r="J124" i="1"/>
  <c r="I124" i="1"/>
  <c r="H124" i="1"/>
  <c r="G124" i="1"/>
  <c r="F124" i="1"/>
  <c r="E124" i="1"/>
  <c r="D124" i="1"/>
  <c r="L123" i="1"/>
  <c r="J123" i="1"/>
  <c r="I123" i="1"/>
  <c r="H123" i="1"/>
  <c r="G123" i="1"/>
  <c r="F123" i="1"/>
  <c r="E123" i="1"/>
  <c r="D123" i="1"/>
  <c r="L122" i="1"/>
  <c r="J122" i="1"/>
  <c r="I122" i="1"/>
  <c r="H122" i="1"/>
  <c r="G122" i="1"/>
  <c r="F122" i="1"/>
  <c r="E122" i="1"/>
  <c r="D122" i="1"/>
  <c r="L121" i="1"/>
  <c r="J121" i="1"/>
  <c r="I121" i="1"/>
  <c r="H121" i="1"/>
  <c r="G121" i="1"/>
  <c r="F121" i="1"/>
  <c r="E121" i="1"/>
  <c r="D121" i="1"/>
  <c r="L120" i="1"/>
  <c r="J120" i="1"/>
  <c r="I120" i="1"/>
  <c r="H120" i="1"/>
  <c r="G120" i="1"/>
  <c r="F120" i="1"/>
  <c r="E120" i="1"/>
  <c r="D120" i="1"/>
  <c r="L119" i="1"/>
  <c r="J119" i="1"/>
  <c r="I119" i="1"/>
  <c r="H119" i="1"/>
  <c r="G119" i="1"/>
  <c r="F119" i="1"/>
  <c r="E119" i="1"/>
  <c r="D119" i="1"/>
  <c r="L118" i="1"/>
  <c r="J118" i="1"/>
  <c r="I118" i="1"/>
  <c r="H118" i="1"/>
  <c r="G118" i="1"/>
  <c r="F118" i="1"/>
  <c r="E118" i="1"/>
  <c r="D118" i="1"/>
  <c r="L117" i="1"/>
  <c r="J117" i="1"/>
  <c r="I117" i="1"/>
  <c r="H117" i="1"/>
  <c r="G117" i="1"/>
  <c r="F117" i="1"/>
  <c r="E117" i="1"/>
  <c r="D117" i="1"/>
  <c r="L116" i="1"/>
  <c r="J116" i="1"/>
  <c r="I116" i="1"/>
  <c r="H116" i="1"/>
  <c r="G116" i="1"/>
  <c r="F116" i="1"/>
  <c r="E116" i="1"/>
  <c r="D116" i="1"/>
  <c r="L115" i="1"/>
  <c r="J115" i="1"/>
  <c r="I115" i="1"/>
  <c r="H115" i="1"/>
  <c r="G115" i="1"/>
  <c r="F115" i="1"/>
  <c r="E115" i="1"/>
  <c r="D115" i="1"/>
  <c r="L114" i="1"/>
  <c r="J114" i="1"/>
  <c r="I114" i="1"/>
  <c r="H114" i="1"/>
  <c r="G114" i="1"/>
  <c r="F114" i="1"/>
  <c r="E114" i="1"/>
  <c r="D114" i="1"/>
  <c r="L113" i="1"/>
  <c r="J113" i="1"/>
  <c r="I113" i="1"/>
  <c r="H113" i="1"/>
  <c r="G113" i="1"/>
  <c r="F113" i="1"/>
  <c r="E113" i="1"/>
  <c r="D113" i="1"/>
  <c r="L112" i="1"/>
  <c r="J112" i="1"/>
  <c r="I112" i="1"/>
  <c r="H112" i="1"/>
  <c r="G112" i="1"/>
  <c r="F112" i="1"/>
  <c r="E112" i="1"/>
  <c r="D112" i="1"/>
  <c r="L111" i="1"/>
  <c r="J111" i="1"/>
  <c r="I111" i="1"/>
  <c r="H111" i="1"/>
  <c r="G111" i="1"/>
  <c r="F111" i="1"/>
  <c r="E111" i="1"/>
  <c r="D111" i="1"/>
  <c r="L110" i="1"/>
  <c r="J110" i="1"/>
  <c r="I110" i="1"/>
  <c r="H110" i="1"/>
  <c r="G110" i="1"/>
  <c r="F110" i="1"/>
  <c r="E110" i="1"/>
  <c r="D110" i="1"/>
  <c r="L100" i="1"/>
  <c r="J100" i="1"/>
  <c r="I100" i="1"/>
  <c r="H100" i="1"/>
  <c r="G100" i="1"/>
  <c r="F100" i="1"/>
  <c r="E100" i="1"/>
  <c r="L99" i="1"/>
  <c r="J99" i="1"/>
  <c r="I99" i="1"/>
  <c r="H99" i="1"/>
  <c r="G99" i="1"/>
  <c r="F99" i="1"/>
  <c r="E99" i="1"/>
  <c r="L98" i="1"/>
  <c r="J98" i="1"/>
  <c r="I98" i="1"/>
  <c r="H98" i="1"/>
  <c r="G98" i="1"/>
  <c r="F98" i="1"/>
  <c r="L97" i="1"/>
  <c r="J97" i="1"/>
  <c r="I97" i="1"/>
  <c r="H97" i="1"/>
  <c r="G97" i="1"/>
  <c r="F97" i="1"/>
  <c r="L96" i="1"/>
  <c r="J96" i="1"/>
  <c r="I96" i="1"/>
  <c r="H96" i="1"/>
  <c r="G96" i="1"/>
  <c r="F96" i="1"/>
  <c r="L95" i="1"/>
  <c r="J95" i="1"/>
  <c r="I95" i="1"/>
  <c r="H95" i="1"/>
  <c r="G95" i="1"/>
  <c r="F95" i="1"/>
  <c r="L94" i="1"/>
  <c r="J94" i="1"/>
  <c r="I94" i="1"/>
  <c r="H94" i="1"/>
  <c r="G94" i="1"/>
  <c r="F94" i="1"/>
  <c r="L93" i="1"/>
  <c r="J93" i="1"/>
  <c r="I93" i="1"/>
  <c r="H93" i="1"/>
  <c r="G93" i="1"/>
  <c r="F93" i="1"/>
  <c r="L92" i="1"/>
  <c r="J92" i="1"/>
  <c r="I92" i="1"/>
  <c r="H92" i="1"/>
  <c r="G92" i="1"/>
  <c r="F92" i="1"/>
  <c r="L91" i="1"/>
  <c r="J91" i="1"/>
  <c r="I91" i="1"/>
  <c r="H91" i="1"/>
  <c r="G91" i="1"/>
  <c r="F91" i="1"/>
  <c r="L90" i="1"/>
  <c r="J90" i="1"/>
  <c r="I90" i="1"/>
  <c r="H90" i="1"/>
  <c r="G90" i="1"/>
  <c r="F90" i="1"/>
  <c r="L89" i="1"/>
  <c r="J89" i="1"/>
  <c r="I89" i="1"/>
  <c r="H89" i="1"/>
  <c r="G89" i="1"/>
  <c r="F89" i="1"/>
  <c r="E89" i="1"/>
  <c r="L88" i="1"/>
  <c r="J88" i="1"/>
  <c r="I88" i="1"/>
  <c r="H88" i="1"/>
  <c r="G88" i="1"/>
  <c r="F88" i="1"/>
  <c r="E88" i="1"/>
  <c r="L87" i="1"/>
  <c r="J87" i="1"/>
  <c r="I87" i="1"/>
  <c r="H87" i="1"/>
  <c r="G87" i="1"/>
  <c r="F87" i="1"/>
  <c r="E87" i="1"/>
  <c r="M82" i="1"/>
  <c r="K82" i="1"/>
  <c r="J82" i="1"/>
  <c r="I82" i="1"/>
  <c r="H82" i="1"/>
  <c r="G82" i="1"/>
  <c r="F82" i="1"/>
  <c r="E82" i="1"/>
  <c r="M81" i="1"/>
  <c r="K81" i="1"/>
  <c r="J81" i="1"/>
  <c r="I81" i="1"/>
  <c r="H81" i="1"/>
  <c r="G81" i="1"/>
  <c r="F81" i="1"/>
  <c r="E81" i="1"/>
  <c r="M80" i="1"/>
  <c r="K80" i="1"/>
  <c r="J80" i="1"/>
  <c r="I80" i="1"/>
  <c r="H80" i="1"/>
  <c r="G80" i="1"/>
  <c r="F80" i="1"/>
  <c r="E80" i="1"/>
  <c r="M79" i="1"/>
  <c r="K79" i="1"/>
  <c r="J79" i="1"/>
  <c r="I79" i="1"/>
  <c r="H79" i="1"/>
  <c r="G79" i="1"/>
  <c r="F79" i="1"/>
  <c r="E79" i="1"/>
  <c r="M78" i="1"/>
  <c r="K78" i="1"/>
  <c r="J78" i="1"/>
  <c r="I78" i="1"/>
  <c r="H78" i="1"/>
  <c r="G78" i="1"/>
  <c r="F78" i="1"/>
  <c r="E78" i="1"/>
  <c r="M77" i="1"/>
  <c r="K77" i="1"/>
  <c r="J77" i="1"/>
  <c r="I77" i="1"/>
  <c r="H77" i="1"/>
  <c r="G77" i="1"/>
  <c r="F77" i="1"/>
  <c r="E77" i="1"/>
  <c r="M76" i="1"/>
  <c r="K76" i="1"/>
  <c r="J76" i="1"/>
  <c r="I76" i="1"/>
  <c r="H76" i="1"/>
  <c r="G76" i="1"/>
  <c r="F76" i="1"/>
  <c r="E76" i="1"/>
  <c r="M75" i="1"/>
  <c r="K75" i="1"/>
  <c r="J75" i="1"/>
  <c r="I75" i="1"/>
  <c r="H75" i="1"/>
  <c r="G75" i="1"/>
  <c r="F75" i="1"/>
  <c r="E75" i="1"/>
  <c r="M74" i="1"/>
  <c r="K74" i="1"/>
  <c r="J74" i="1"/>
  <c r="I74" i="1"/>
  <c r="H74" i="1"/>
  <c r="G74" i="1"/>
  <c r="F74" i="1"/>
  <c r="E74" i="1"/>
  <c r="M73" i="1"/>
  <c r="K73" i="1"/>
  <c r="J73" i="1"/>
  <c r="I73" i="1"/>
  <c r="H73" i="1"/>
  <c r="G73" i="1"/>
  <c r="F73" i="1"/>
  <c r="E73" i="1"/>
  <c r="M72" i="1"/>
  <c r="K72" i="1"/>
  <c r="J72" i="1"/>
  <c r="I72" i="1"/>
  <c r="H72" i="1"/>
  <c r="G72" i="1"/>
  <c r="F72" i="1"/>
  <c r="E72" i="1"/>
  <c r="M71" i="1"/>
  <c r="K71" i="1"/>
  <c r="J71" i="1"/>
  <c r="I71" i="1"/>
  <c r="H71" i="1"/>
  <c r="G71" i="1"/>
  <c r="F71" i="1"/>
  <c r="E71" i="1"/>
  <c r="M70" i="1"/>
  <c r="K70" i="1"/>
  <c r="J70" i="1"/>
  <c r="I70" i="1"/>
  <c r="H70" i="1"/>
  <c r="G70" i="1"/>
  <c r="F70" i="1"/>
  <c r="E70" i="1"/>
  <c r="M69" i="1"/>
  <c r="K69" i="1"/>
  <c r="J69" i="1"/>
  <c r="I69" i="1"/>
  <c r="H69" i="1"/>
  <c r="G69" i="1"/>
  <c r="F69" i="1"/>
  <c r="E69" i="1"/>
  <c r="M68" i="1"/>
  <c r="K68" i="1"/>
  <c r="J68" i="1"/>
  <c r="I68" i="1"/>
  <c r="H68" i="1"/>
  <c r="G68" i="1"/>
  <c r="F68" i="1"/>
  <c r="E68" i="1"/>
  <c r="M67" i="1"/>
  <c r="K67" i="1"/>
  <c r="J67" i="1"/>
  <c r="I67" i="1"/>
  <c r="H67" i="1"/>
  <c r="G67" i="1"/>
  <c r="F67" i="1"/>
  <c r="E67" i="1"/>
  <c r="M66" i="1"/>
  <c r="K66" i="1"/>
  <c r="J66" i="1"/>
  <c r="I66" i="1"/>
  <c r="H66" i="1"/>
  <c r="G66" i="1"/>
  <c r="F66" i="1"/>
  <c r="E66" i="1"/>
  <c r="M65" i="1"/>
  <c r="K65" i="1"/>
  <c r="J65" i="1"/>
  <c r="I65" i="1"/>
  <c r="H65" i="1"/>
  <c r="G65" i="1"/>
  <c r="F65" i="1"/>
  <c r="E65" i="1"/>
  <c r="M64" i="1"/>
  <c r="K64" i="1"/>
  <c r="J64" i="1"/>
  <c r="I64" i="1"/>
  <c r="H64" i="1"/>
  <c r="G64" i="1"/>
  <c r="F64" i="1"/>
  <c r="E64" i="1"/>
  <c r="M63" i="1"/>
  <c r="K63" i="1"/>
  <c r="J63" i="1"/>
  <c r="I63" i="1"/>
  <c r="H63" i="1"/>
  <c r="G63" i="1"/>
  <c r="F63" i="1"/>
  <c r="E63" i="1"/>
  <c r="M62" i="1"/>
  <c r="K62" i="1"/>
  <c r="J62" i="1"/>
  <c r="I62" i="1"/>
  <c r="H62" i="1"/>
  <c r="G62" i="1"/>
  <c r="F62" i="1"/>
  <c r="E62" i="1"/>
  <c r="M61" i="1"/>
  <c r="K61" i="1"/>
  <c r="J61" i="1"/>
  <c r="I61" i="1"/>
  <c r="H61" i="1"/>
  <c r="G61" i="1"/>
  <c r="F61" i="1"/>
  <c r="E61" i="1"/>
  <c r="M60" i="1"/>
  <c r="K60" i="1"/>
  <c r="J60" i="1"/>
  <c r="I60" i="1"/>
  <c r="H60" i="1"/>
  <c r="G60" i="1"/>
  <c r="F60" i="1"/>
  <c r="E60" i="1"/>
  <c r="M59" i="1"/>
  <c r="K59" i="1"/>
  <c r="J59" i="1"/>
  <c r="I59" i="1"/>
  <c r="H59" i="1"/>
  <c r="G59" i="1"/>
  <c r="F59" i="1"/>
  <c r="E59" i="1"/>
  <c r="M58" i="1"/>
  <c r="K58" i="1"/>
  <c r="J58" i="1"/>
  <c r="I58" i="1"/>
  <c r="H58" i="1"/>
  <c r="G58" i="1"/>
  <c r="F58" i="1"/>
  <c r="E58" i="1"/>
  <c r="M57" i="1"/>
  <c r="K57" i="1"/>
  <c r="J57" i="1"/>
  <c r="I57" i="1"/>
  <c r="H57" i="1"/>
  <c r="G57" i="1"/>
  <c r="F57" i="1"/>
  <c r="E57" i="1"/>
  <c r="L50" i="1"/>
  <c r="J50" i="1"/>
  <c r="I50" i="1"/>
  <c r="H50" i="1"/>
  <c r="G50" i="1"/>
  <c r="F50" i="1"/>
  <c r="E50" i="1"/>
  <c r="D50" i="1"/>
  <c r="L49" i="1"/>
  <c r="J49" i="1"/>
  <c r="I49" i="1"/>
  <c r="H49" i="1"/>
  <c r="G49" i="1"/>
  <c r="F49" i="1"/>
  <c r="E49" i="1"/>
  <c r="D49" i="1"/>
  <c r="L48" i="1"/>
  <c r="J48" i="1"/>
  <c r="I48" i="1"/>
  <c r="H48" i="1"/>
  <c r="G48" i="1"/>
  <c r="F48" i="1"/>
  <c r="E48" i="1"/>
  <c r="D48" i="1"/>
  <c r="L47" i="1"/>
  <c r="J47" i="1"/>
  <c r="I47" i="1"/>
  <c r="H47" i="1"/>
  <c r="G47" i="1"/>
  <c r="F47" i="1"/>
  <c r="E47" i="1"/>
  <c r="D47" i="1"/>
  <c r="L46" i="1"/>
  <c r="J46" i="1"/>
  <c r="I46" i="1"/>
  <c r="H46" i="1"/>
  <c r="G46" i="1"/>
  <c r="F46" i="1"/>
  <c r="E46" i="1"/>
  <c r="D46" i="1"/>
  <c r="L45" i="1"/>
  <c r="J45" i="1"/>
  <c r="I45" i="1"/>
  <c r="H45" i="1"/>
  <c r="G45" i="1"/>
  <c r="F45" i="1"/>
  <c r="E45" i="1"/>
  <c r="D45" i="1"/>
  <c r="L44" i="1"/>
  <c r="J44" i="1"/>
  <c r="I44" i="1"/>
  <c r="H44" i="1"/>
  <c r="G44" i="1"/>
  <c r="F44" i="1"/>
  <c r="E44" i="1"/>
  <c r="D44" i="1"/>
  <c r="L43" i="1"/>
  <c r="J43" i="1"/>
  <c r="I43" i="1"/>
  <c r="H43" i="1"/>
  <c r="G43" i="1"/>
  <c r="F43" i="1"/>
  <c r="E43" i="1"/>
  <c r="D43" i="1"/>
  <c r="L42" i="1"/>
  <c r="J42" i="1"/>
  <c r="I42" i="1"/>
  <c r="H42" i="1"/>
  <c r="G42" i="1"/>
  <c r="F42" i="1"/>
  <c r="E42" i="1"/>
  <c r="D42" i="1"/>
  <c r="L41" i="1"/>
  <c r="J41" i="1"/>
  <c r="I41" i="1"/>
  <c r="H41" i="1"/>
  <c r="G41" i="1"/>
  <c r="F41" i="1"/>
  <c r="E41" i="1"/>
  <c r="D41" i="1"/>
  <c r="L40" i="1"/>
  <c r="J40" i="1"/>
  <c r="I40" i="1"/>
  <c r="H40" i="1"/>
  <c r="G40" i="1"/>
  <c r="F40" i="1"/>
  <c r="E40" i="1"/>
  <c r="D40" i="1"/>
  <c r="L39" i="1"/>
  <c r="J39" i="1"/>
  <c r="I39" i="1"/>
  <c r="H39" i="1"/>
  <c r="G39" i="1"/>
  <c r="F39" i="1"/>
  <c r="E39" i="1"/>
  <c r="D39" i="1"/>
  <c r="L38" i="1"/>
  <c r="J38" i="1"/>
  <c r="I38" i="1"/>
  <c r="H38" i="1"/>
  <c r="G38" i="1"/>
  <c r="F38" i="1"/>
  <c r="E38" i="1"/>
  <c r="D38" i="1"/>
  <c r="L37" i="1"/>
  <c r="J37" i="1"/>
  <c r="I37" i="1"/>
  <c r="H37" i="1"/>
  <c r="G37" i="1"/>
  <c r="F37" i="1"/>
  <c r="E37" i="1"/>
  <c r="D37" i="1"/>
  <c r="L36" i="1"/>
  <c r="J36" i="1"/>
  <c r="I36" i="1"/>
  <c r="H36" i="1"/>
  <c r="G36" i="1"/>
  <c r="F36" i="1"/>
  <c r="E36" i="1"/>
  <c r="D36" i="1"/>
  <c r="L35" i="1"/>
  <c r="J35" i="1"/>
  <c r="I35" i="1"/>
  <c r="H35" i="1"/>
  <c r="G35" i="1"/>
  <c r="F35" i="1"/>
  <c r="E35" i="1"/>
  <c r="D35" i="1"/>
  <c r="L34" i="1"/>
  <c r="J34" i="1"/>
  <c r="I34" i="1"/>
  <c r="H34" i="1"/>
  <c r="G34" i="1"/>
  <c r="F34" i="1"/>
  <c r="E34" i="1"/>
  <c r="D34" i="1"/>
  <c r="L33" i="1"/>
  <c r="J33" i="1"/>
  <c r="I33" i="1"/>
  <c r="H33" i="1"/>
  <c r="G33" i="1"/>
  <c r="F33" i="1"/>
  <c r="E33" i="1"/>
  <c r="D33" i="1"/>
  <c r="L32" i="1"/>
  <c r="J32" i="1"/>
  <c r="I32" i="1"/>
  <c r="H32" i="1"/>
  <c r="G32" i="1"/>
  <c r="F32" i="1"/>
  <c r="E32" i="1"/>
  <c r="D32" i="1"/>
  <c r="L24" i="1"/>
  <c r="J24" i="1"/>
  <c r="I24" i="1"/>
  <c r="H24" i="1"/>
  <c r="G24" i="1"/>
  <c r="F24" i="1"/>
  <c r="E24" i="1"/>
  <c r="L23" i="1"/>
  <c r="J23" i="1"/>
  <c r="I23" i="1"/>
  <c r="H23" i="1"/>
  <c r="G23" i="1"/>
  <c r="F23" i="1"/>
  <c r="E23" i="1"/>
  <c r="L22" i="1"/>
  <c r="J22" i="1"/>
  <c r="I22" i="1"/>
  <c r="H22" i="1"/>
  <c r="G22" i="1"/>
  <c r="F22" i="1"/>
  <c r="E22" i="1"/>
  <c r="L21" i="1"/>
  <c r="J21" i="1"/>
  <c r="I21" i="1"/>
  <c r="H21" i="1"/>
  <c r="G21" i="1"/>
  <c r="F21" i="1"/>
  <c r="E21" i="1"/>
  <c r="L20" i="1"/>
  <c r="J20" i="1"/>
  <c r="I20" i="1"/>
  <c r="H20" i="1"/>
  <c r="G20" i="1"/>
  <c r="F20" i="1"/>
  <c r="E20" i="1"/>
  <c r="L19" i="1"/>
  <c r="J19" i="1"/>
  <c r="I19" i="1"/>
  <c r="H19" i="1"/>
  <c r="G19" i="1"/>
  <c r="F19" i="1"/>
  <c r="E19" i="1"/>
  <c r="L18" i="1"/>
  <c r="J18" i="1"/>
  <c r="I18" i="1"/>
  <c r="H18" i="1"/>
  <c r="G18" i="1"/>
  <c r="F18" i="1"/>
  <c r="E18" i="1"/>
  <c r="L17" i="1"/>
  <c r="J17" i="1"/>
  <c r="I17" i="1"/>
  <c r="H17" i="1"/>
  <c r="G17" i="1"/>
  <c r="F17" i="1"/>
  <c r="E17" i="1"/>
  <c r="L16" i="1"/>
  <c r="J16" i="1"/>
  <c r="I16" i="1"/>
  <c r="H16" i="1"/>
  <c r="G16" i="1"/>
  <c r="F16" i="1"/>
  <c r="E16" i="1"/>
  <c r="L15" i="1"/>
  <c r="J15" i="1"/>
  <c r="I15" i="1"/>
  <c r="H15" i="1"/>
  <c r="G15" i="1"/>
  <c r="F15" i="1"/>
  <c r="E15" i="1"/>
  <c r="L14" i="1"/>
  <c r="J14" i="1"/>
  <c r="I14" i="1"/>
  <c r="H14" i="1"/>
  <c r="G14" i="1"/>
  <c r="F14" i="1"/>
  <c r="E14" i="1"/>
  <c r="L13" i="1"/>
  <c r="J13" i="1"/>
  <c r="I13" i="1"/>
  <c r="H13" i="1"/>
  <c r="G13" i="1"/>
  <c r="F13" i="1"/>
  <c r="E13" i="1"/>
  <c r="L12" i="1"/>
  <c r="J12" i="1"/>
  <c r="I12" i="1"/>
  <c r="H12" i="1"/>
  <c r="G12" i="1"/>
  <c r="F12" i="1"/>
  <c r="E12" i="1"/>
  <c r="L11" i="1"/>
  <c r="J11" i="1"/>
  <c r="I11" i="1"/>
  <c r="H11" i="1"/>
  <c r="G11" i="1"/>
  <c r="F11" i="1"/>
  <c r="E11" i="1"/>
  <c r="L10" i="1"/>
  <c r="J10" i="1"/>
  <c r="I10" i="1"/>
  <c r="H10" i="1"/>
  <c r="G10" i="1"/>
  <c r="F10" i="1"/>
  <c r="E10" i="1"/>
  <c r="L9" i="1"/>
  <c r="J9" i="1"/>
  <c r="I9" i="1"/>
  <c r="H9" i="1"/>
  <c r="G9" i="1"/>
  <c r="F9" i="1"/>
  <c r="E9" i="1"/>
  <c r="L8" i="1"/>
  <c r="J8" i="1"/>
  <c r="I8" i="1"/>
  <c r="H8" i="1"/>
  <c r="G8" i="1"/>
  <c r="F8" i="1"/>
  <c r="E8" i="1"/>
  <c r="L7" i="1"/>
  <c r="J7" i="1"/>
  <c r="I7" i="1"/>
  <c r="H7" i="1"/>
  <c r="G7" i="1"/>
  <c r="F7" i="1"/>
  <c r="E7" i="1"/>
  <c r="L6" i="1"/>
  <c r="J6" i="1"/>
  <c r="I6" i="1"/>
  <c r="H6" i="1"/>
  <c r="G6" i="1"/>
  <c r="F6" i="1"/>
  <c r="E6" i="1"/>
</calcChain>
</file>

<file path=xl/sharedStrings.xml><?xml version="1.0" encoding="utf-8"?>
<sst xmlns="http://schemas.openxmlformats.org/spreadsheetml/2006/main" count="338" uniqueCount="167">
  <si>
    <t>Quadro 1</t>
  </si>
  <si>
    <t xml:space="preserve">TABELA DE EMOLUMENTOS - ano 2024 Portaria 2690/2023 - publicada no DO de 29/12/2023 </t>
  </si>
  <si>
    <t>Valores a serem utilizados também para solução negocial previa - Tab. 24.8 - encaminhamento de titulos (a ser regulamentada)</t>
  </si>
  <si>
    <t>Faixas</t>
  </si>
  <si>
    <t>Tabela</t>
  </si>
  <si>
    <t>EMOL</t>
  </si>
  <si>
    <t>ISS</t>
  </si>
  <si>
    <t>Selo</t>
  </si>
  <si>
    <t>TOTAL</t>
  </si>
  <si>
    <t>6370/12</t>
  </si>
  <si>
    <t xml:space="preserve">  3217/99</t>
  </si>
  <si>
    <t xml:space="preserve">  4664/05</t>
  </si>
  <si>
    <t xml:space="preserve">  111/06</t>
  </si>
  <si>
    <t xml:space="preserve">   6281/12</t>
  </si>
  <si>
    <t>A</t>
  </si>
  <si>
    <t>R$   0,01 –  258,37</t>
  </si>
  <si>
    <t>Tab 24.1a</t>
  </si>
  <si>
    <t>B</t>
  </si>
  <si>
    <t>R$ 258,37 - 322,99</t>
  </si>
  <si>
    <t>Tab 24.1b</t>
  </si>
  <si>
    <t>C</t>
  </si>
  <si>
    <t>R$ 323,00 - 403,75</t>
  </si>
  <si>
    <t>Tab 24.1c</t>
  </si>
  <si>
    <t>D</t>
  </si>
  <si>
    <t>R$ 403,76 - 504,71</t>
  </si>
  <si>
    <t>Tab 24.1d</t>
  </si>
  <si>
    <t>E</t>
  </si>
  <si>
    <t>R$ 504,72 - 630,90</t>
  </si>
  <si>
    <t>Tab 24.1e</t>
  </si>
  <si>
    <t>F</t>
  </si>
  <si>
    <t>R$ 630,91 - 788,63</t>
  </si>
  <si>
    <t>Tab 24.1f</t>
  </si>
  <si>
    <t>G</t>
  </si>
  <si>
    <t>R$ 788,64 - 985,82</t>
  </si>
  <si>
    <t>Tab 24.1g</t>
  </si>
  <si>
    <t>H</t>
  </si>
  <si>
    <t>R$ 985,83 - 1.232,29</t>
  </si>
  <si>
    <t>Tab 24.1h</t>
  </si>
  <si>
    <t>I</t>
  </si>
  <si>
    <t>R$ 1.232,30 - 1.540,38</t>
  </si>
  <si>
    <t>Tab 24.1i</t>
  </si>
  <si>
    <t>J</t>
  </si>
  <si>
    <t>R$ 1.540,39  - 1.925,49</t>
  </si>
  <si>
    <t>Tab 24.1j</t>
  </si>
  <si>
    <t>K</t>
  </si>
  <si>
    <t>R$1.925,50 - 2.406,87</t>
  </si>
  <si>
    <t>Tab 24.1k</t>
  </si>
  <si>
    <t>L</t>
  </si>
  <si>
    <t>R$ 2.406,88 - 3.008,60</t>
  </si>
  <si>
    <t>Tab 24.1l</t>
  </si>
  <si>
    <t>M</t>
  </si>
  <si>
    <t>R$3.008,61 - 3.760,76</t>
  </si>
  <si>
    <t>Tab 24.1m</t>
  </si>
  <si>
    <t>N</t>
  </si>
  <si>
    <t>R$ 3.760,77 - 4.700,97</t>
  </si>
  <si>
    <t>Tab 24.1n</t>
  </si>
  <si>
    <t>O</t>
  </si>
  <si>
    <t>R$ 4.700,98 - 5.876,23</t>
  </si>
  <si>
    <t>Tab 24.1o</t>
  </si>
  <si>
    <t>P</t>
  </si>
  <si>
    <t>R$  5.876,24 - 7.345,31</t>
  </si>
  <si>
    <t>Tab 24.1p</t>
  </si>
  <si>
    <t>Q</t>
  </si>
  <si>
    <t>R$ 7.345,32 - 15.161,66</t>
  </si>
  <si>
    <t>Tab 24.1q</t>
  </si>
  <si>
    <t>R</t>
  </si>
  <si>
    <t>R$ 15.161,67 - 25.807,65</t>
  </si>
  <si>
    <t>Tab 24.1r</t>
  </si>
  <si>
    <t>S</t>
  </si>
  <si>
    <t>a partir de R$ 25.807,66</t>
  </si>
  <si>
    <t>Tab 24.1s</t>
  </si>
  <si>
    <t>Quadro 2 - valores APENAS do ato de cancelamento - a ser somado ao valor dos emolumentos de entrada (na hipótese a) abaixo, de postergação)</t>
  </si>
  <si>
    <t>a)</t>
  </si>
  <si>
    <t>CANCELAMENTO DE TITULOS POSTERGADOS  - 50% DO VALOR DOS EMOLUMENTOS - TABELA 24.2</t>
  </si>
  <si>
    <t>b)</t>
  </si>
  <si>
    <t>CANCELAMENTO DE TÍTULOS APRESENTADOS MEDIANTE PAGAMENTO ANTECIPADO DE EMOL. - NOTA INTEGRANTE Nº 13</t>
  </si>
  <si>
    <t>selo</t>
  </si>
  <si>
    <t xml:space="preserve">TOTAL </t>
  </si>
  <si>
    <t>Tab 24.2a</t>
  </si>
  <si>
    <t>Tab 24.2b</t>
  </si>
  <si>
    <t>Tab 24.2c</t>
  </si>
  <si>
    <t>Tab 24.2d</t>
  </si>
  <si>
    <t>Tab 24.2e</t>
  </si>
  <si>
    <t>Tab 24.2f</t>
  </si>
  <si>
    <t>Tab 24.2g</t>
  </si>
  <si>
    <t>Tab 24.2h</t>
  </si>
  <si>
    <t>Tab 24.2i</t>
  </si>
  <si>
    <t>Tab 24.2j</t>
  </si>
  <si>
    <t>Tab 24.2k</t>
  </si>
  <si>
    <t>Tab 24.2l</t>
  </si>
  <si>
    <t>Tab 24.2m</t>
  </si>
  <si>
    <t>Tab 24.2n</t>
  </si>
  <si>
    <t>Tab 24.2o</t>
  </si>
  <si>
    <t>Tab 24.2p</t>
  </si>
  <si>
    <t>Tab 24.2q</t>
  </si>
  <si>
    <t>Tab 24.2r</t>
  </si>
  <si>
    <t>Tab 24.2s</t>
  </si>
  <si>
    <t xml:space="preserve">Quadro 3 - valor INTEGRAL a ser cobrado do usuário, já contemplando cancelamento e emolumentos de entrada postecipados  </t>
  </si>
  <si>
    <t>CANCELAMENTO PARA TITULOS POSTERGADOS PROTOCOLIZADOS ATÉ 04/01/2023 - 12ª NOTA INTEGRANTE DA TABELA 24</t>
  </si>
  <si>
    <t>EMOL. 
TAB 24</t>
  </si>
  <si>
    <t>CANCEL.
12 NOTA INTEG.</t>
  </si>
  <si>
    <t>TOTAL ATO</t>
  </si>
  <si>
    <t>R$   0,01 –  50,00</t>
  </si>
  <si>
    <t>R$ 50,01 –  100,00</t>
  </si>
  <si>
    <t>R$ 100,01 – 150,00</t>
  </si>
  <si>
    <t>R$ 150,01 – 200,00</t>
  </si>
  <si>
    <t>R$ 200,01 – 250,00</t>
  </si>
  <si>
    <t>R$ 250,01 – 300,00</t>
  </si>
  <si>
    <t>R$ 300,01 – 350,00</t>
  </si>
  <si>
    <t>R$ 350,01 – 400,00</t>
  </si>
  <si>
    <t>R$ 400,01 – 450,00</t>
  </si>
  <si>
    <t>R$ 450,01 – 500,00</t>
  </si>
  <si>
    <t>R$ 500,01 – 600,00</t>
  </si>
  <si>
    <t>R$ 600,01 – 700,00</t>
  </si>
  <si>
    <t>R$ 700,01 – 800,00</t>
  </si>
  <si>
    <t>R$ 800,01 – 900,00</t>
  </si>
  <si>
    <t>R$ 900,01 –  1.000,00</t>
  </si>
  <si>
    <t>R$  1.000,01 –  1.500,00</t>
  </si>
  <si>
    <t>R$ 1.500,01 – 2.000,00</t>
  </si>
  <si>
    <t>R$ 2.000,01 – 2.500,00</t>
  </si>
  <si>
    <t>R$ 2.500,01 – 3.000,00</t>
  </si>
  <si>
    <t>T</t>
  </si>
  <si>
    <t>R$ 3.000,01 – 3.500,00</t>
  </si>
  <si>
    <t>U</t>
  </si>
  <si>
    <t>R$ 3.500,01 – 4.000,00</t>
  </si>
  <si>
    <t>V</t>
  </si>
  <si>
    <t>R$ 4.000,01 – 4.500,00</t>
  </si>
  <si>
    <t>W</t>
  </si>
  <si>
    <t>R$ 4.500,01 – 5.000,00</t>
  </si>
  <si>
    <t>X</t>
  </si>
  <si>
    <t>R$ 5.000,01 – 7.500,00</t>
  </si>
  <si>
    <t>Y</t>
  </si>
  <si>
    <t>R$ 7.500,01 – 10.000,00</t>
  </si>
  <si>
    <t>Z</t>
  </si>
  <si>
    <t>Acima de R$ 10.000,00</t>
  </si>
  <si>
    <t>ATO</t>
  </si>
  <si>
    <t>TABELA</t>
  </si>
  <si>
    <t>Certidão em forma de relação
idependente do número de páginas</t>
  </si>
  <si>
    <t>24 3.1</t>
  </si>
  <si>
    <t>Por nome</t>
  </si>
  <si>
    <t>24 3.2</t>
  </si>
  <si>
    <t>*</t>
  </si>
  <si>
    <t>Informações resumidas</t>
  </si>
  <si>
    <t>24.4</t>
  </si>
  <si>
    <t>Certidão 5 anos</t>
  </si>
  <si>
    <t>1x 19.10 e 16.1</t>
  </si>
  <si>
    <t>Certidão 10 anos</t>
  </si>
  <si>
    <t>2x 19.10 e 16.1</t>
  </si>
  <si>
    <t>Certidão inteiro teor 5 anos</t>
  </si>
  <si>
    <t>Certidão inteiro teor 10 anos</t>
  </si>
  <si>
    <t>Certidão específica 5 anos</t>
  </si>
  <si>
    <t>Certidão específica 10 anos</t>
  </si>
  <si>
    <t>Certidão do ato de 
cancelamento</t>
  </si>
  <si>
    <t xml:space="preserve"> 16.1</t>
  </si>
  <si>
    <t>Revalidação</t>
  </si>
  <si>
    <t>16.2</t>
  </si>
  <si>
    <t>Folha excedente</t>
  </si>
  <si>
    <t>16.1</t>
  </si>
  <si>
    <t>Cópia de doc. Microfilmado ou
gravado eletronicamente por página</t>
  </si>
  <si>
    <t>24.5</t>
  </si>
  <si>
    <t>Monitoramento quanto  a
protocolização por devedor a cada dia</t>
  </si>
  <si>
    <t>24.7</t>
  </si>
  <si>
    <t>Guarda digital facultiva de titulos ou documentos de dívida</t>
  </si>
  <si>
    <t>24.6</t>
  </si>
  <si>
    <t>0,05% do valor
do documento</t>
  </si>
  <si>
    <t>2a. Nota Integrante da Tabela de Protesto: cobrança de emolumentos devidos por ato idêntico, previsto em outra tabela, sendo a busca obtida na tabela dos Distribuidores</t>
  </si>
  <si>
    <t>Medidas de Incetivo à quitação ou renegociação de dívidas protestadas - Tab. 24.9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</si>
</sst>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R$&quot;\ * #,##0.00_-;\-&quot;R$&quot;\ * #,##0.00_-;_-&quot;R$&quot;\ * &quot;-&quot;??_-;_-@_-"/>
  </numFmts>
  <fonts count="8">
    <font>
      <sz val="11"/>
      <color theme="1"/>
      <name val="Calibri"/>
      <charset val="134"/>
      <scheme val="minor"/>
    </font>
    <font>
      <b/>
      <sz val="11"/>
      <color theme="1"/>
      <name val="Calibri"/>
      <charset val="134"/>
      <scheme val="minor"/>
    </font>
    <font>
      <b/>
      <sz val="11"/>
      <color indexed="8"/>
      <name val="Calibri"/>
      <charset val="134"/>
    </font>
    <font>
      <b/>
      <sz val="10"/>
      <color indexed="8"/>
      <name val="Calibri"/>
      <charset val="134"/>
    </font>
    <font>
      <b/>
      <sz val="9"/>
      <color indexed="8"/>
      <name val="Calibri"/>
      <charset val="134"/>
    </font>
    <font>
      <sz val="10"/>
      <color theme="1"/>
      <name val="Calibri"/>
      <charset val="134"/>
      <scheme val="minor"/>
    </font>
    <font>
      <b/>
      <sz val="9"/>
      <color theme="1"/>
      <name val="Calibri"/>
      <charset val="134"/>
      <scheme val="minor"/>
    </font>
    <font>
      <sz val="11"/>
      <color theme="1"/>
      <name val="Calibri"/>
      <charset val="134"/>
      <scheme val="minor"/>
    </font>
  </fonts>
  <fills count="8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3999450666829432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</fills>
  <borders count="30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</borders>
  <cellStyleXfs count="2">
    <xf numFmtId="0" fontId="0" fillId="0" borderId="0"/>
    <xf numFmtId="44" fontId="7" fillId="0" borderId="0" applyFont="0" applyFill="0" applyBorder="0" applyAlignment="0" applyProtection="0"/>
  </cellStyleXfs>
  <cellXfs count="95">
    <xf numFmtId="0" fontId="0" fillId="0" borderId="0" xfId="0"/>
    <xf numFmtId="0" fontId="1" fillId="2" borderId="1" xfId="0" applyFont="1" applyFill="1" applyBorder="1" applyAlignment="1">
      <alignment horizontal="center"/>
    </xf>
    <xf numFmtId="0" fontId="1" fillId="2" borderId="2" xfId="0" applyFont="1" applyFill="1" applyBorder="1"/>
    <xf numFmtId="0" fontId="2" fillId="3" borderId="3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/>
    </xf>
    <xf numFmtId="4" fontId="2" fillId="0" borderId="5" xfId="0" applyNumberFormat="1" applyFont="1" applyBorder="1" applyAlignment="1">
      <alignment horizontal="center" vertical="center"/>
    </xf>
    <xf numFmtId="4" fontId="2" fillId="0" borderId="6" xfId="0" applyNumberFormat="1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9" fontId="4" fillId="0" borderId="6" xfId="0" applyNumberFormat="1" applyFont="1" applyBorder="1" applyAlignment="1">
      <alignment horizontal="center" vertical="center" wrapText="1"/>
    </xf>
    <xf numFmtId="4" fontId="2" fillId="0" borderId="7" xfId="0" applyNumberFormat="1" applyFont="1" applyBorder="1" applyAlignment="1">
      <alignment horizontal="center" vertical="center"/>
    </xf>
    <xf numFmtId="4" fontId="2" fillId="0" borderId="8" xfId="0" applyNumberFormat="1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4" fontId="0" fillId="0" borderId="7" xfId="0" applyNumberFormat="1" applyBorder="1" applyAlignment="1">
      <alignment horizontal="center"/>
    </xf>
    <xf numFmtId="4" fontId="0" fillId="0" borderId="8" xfId="0" applyNumberFormat="1" applyBorder="1" applyAlignment="1">
      <alignment horizontal="center"/>
    </xf>
    <xf numFmtId="2" fontId="0" fillId="0" borderId="8" xfId="0" applyNumberFormat="1" applyBorder="1" applyAlignment="1">
      <alignment horizontal="center" vertical="center"/>
    </xf>
    <xf numFmtId="0" fontId="0" fillId="0" borderId="8" xfId="0" applyBorder="1" applyAlignment="1">
      <alignment horizontal="center"/>
    </xf>
    <xf numFmtId="4" fontId="0" fillId="0" borderId="9" xfId="0" applyNumberFormat="1" applyBorder="1" applyAlignment="1">
      <alignment horizontal="center"/>
    </xf>
    <xf numFmtId="4" fontId="0" fillId="0" borderId="10" xfId="0" applyNumberFormat="1" applyBorder="1" applyAlignment="1">
      <alignment horizontal="center"/>
    </xf>
    <xf numFmtId="2" fontId="0" fillId="0" borderId="10" xfId="0" applyNumberFormat="1" applyBorder="1" applyAlignment="1">
      <alignment horizontal="center" vertical="center"/>
    </xf>
    <xf numFmtId="4" fontId="0" fillId="0" borderId="0" xfId="0" applyNumberFormat="1" applyAlignment="1">
      <alignment horizontal="center"/>
    </xf>
    <xf numFmtId="2" fontId="0" fillId="0" borderId="0" xfId="0" applyNumberFormat="1" applyAlignment="1">
      <alignment horizontal="center" vertical="center"/>
    </xf>
    <xf numFmtId="0" fontId="0" fillId="0" borderId="2" xfId="0" applyBorder="1"/>
    <xf numFmtId="0" fontId="0" fillId="4" borderId="1" xfId="0" applyFill="1" applyBorder="1" applyAlignment="1">
      <alignment horizontal="center"/>
    </xf>
    <xf numFmtId="0" fontId="1" fillId="4" borderId="2" xfId="0" applyFont="1" applyFill="1" applyBorder="1"/>
    <xf numFmtId="0" fontId="0" fillId="4" borderId="2" xfId="0" applyFill="1" applyBorder="1"/>
    <xf numFmtId="0" fontId="0" fillId="4" borderId="11" xfId="0" applyFill="1" applyBorder="1" applyAlignment="1">
      <alignment horizontal="center"/>
    </xf>
    <xf numFmtId="0" fontId="1" fillId="4" borderId="12" xfId="0" applyFont="1" applyFill="1" applyBorder="1"/>
    <xf numFmtId="0" fontId="0" fillId="4" borderId="12" xfId="0" applyFill="1" applyBorder="1"/>
    <xf numFmtId="0" fontId="1" fillId="3" borderId="1" xfId="0" applyFont="1" applyFill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4" fillId="0" borderId="13" xfId="0" applyFont="1" applyBorder="1" applyAlignment="1">
      <alignment horizontal="center" vertical="center" wrapText="1"/>
    </xf>
    <xf numFmtId="4" fontId="0" fillId="0" borderId="5" xfId="0" applyNumberFormat="1" applyBorder="1" applyAlignment="1">
      <alignment horizontal="center"/>
    </xf>
    <xf numFmtId="4" fontId="0" fillId="0" borderId="6" xfId="0" applyNumberFormat="1" applyBorder="1" applyAlignment="1">
      <alignment horizontal="center"/>
    </xf>
    <xf numFmtId="2" fontId="0" fillId="0" borderId="6" xfId="0" applyNumberFormat="1" applyBorder="1" applyAlignment="1">
      <alignment horizontal="center" vertical="center"/>
    </xf>
    <xf numFmtId="0" fontId="1" fillId="2" borderId="14" xfId="0" applyFont="1" applyFill="1" applyBorder="1"/>
    <xf numFmtId="0" fontId="3" fillId="3" borderId="15" xfId="0" applyFont="1" applyFill="1" applyBorder="1" applyAlignment="1">
      <alignment horizontal="center" vertical="center"/>
    </xf>
    <xf numFmtId="0" fontId="3" fillId="3" borderId="14" xfId="0" applyFont="1" applyFill="1" applyBorder="1" applyAlignment="1">
      <alignment horizontal="center" vertical="center"/>
    </xf>
    <xf numFmtId="0" fontId="4" fillId="5" borderId="16" xfId="0" applyFont="1" applyFill="1" applyBorder="1" applyAlignment="1">
      <alignment horizontal="center" vertical="center" wrapText="1"/>
    </xf>
    <xf numFmtId="0" fontId="4" fillId="5" borderId="17" xfId="0" applyFont="1" applyFill="1" applyBorder="1" applyAlignment="1">
      <alignment horizontal="center" vertical="center" wrapText="1"/>
    </xf>
    <xf numFmtId="4" fontId="0" fillId="6" borderId="8" xfId="0" applyNumberFormat="1" applyFill="1" applyBorder="1" applyAlignment="1">
      <alignment horizontal="center"/>
    </xf>
    <xf numFmtId="4" fontId="0" fillId="5" borderId="17" xfId="0" applyNumberFormat="1" applyFill="1" applyBorder="1" applyAlignment="1">
      <alignment horizontal="center"/>
    </xf>
    <xf numFmtId="4" fontId="0" fillId="5" borderId="18" xfId="0" applyNumberFormat="1" applyFill="1" applyBorder="1" applyAlignment="1">
      <alignment horizontal="center"/>
    </xf>
    <xf numFmtId="4" fontId="0" fillId="6" borderId="0" xfId="0" applyNumberFormat="1" applyFill="1" applyAlignment="1">
      <alignment horizontal="center"/>
    </xf>
    <xf numFmtId="0" fontId="0" fillId="0" borderId="14" xfId="0" applyBorder="1"/>
    <xf numFmtId="0" fontId="0" fillId="4" borderId="14" xfId="0" applyFill="1" applyBorder="1"/>
    <xf numFmtId="0" fontId="0" fillId="4" borderId="19" xfId="0" applyFill="1" applyBorder="1"/>
    <xf numFmtId="0" fontId="4" fillId="0" borderId="20" xfId="0" applyFont="1" applyBorder="1" applyAlignment="1">
      <alignment horizontal="center" vertical="center" wrapText="1"/>
    </xf>
    <xf numFmtId="4" fontId="0" fillId="6" borderId="10" xfId="0" applyNumberFormat="1" applyFill="1" applyBorder="1" applyAlignment="1">
      <alignment horizontal="center"/>
    </xf>
    <xf numFmtId="0" fontId="1" fillId="3" borderId="14" xfId="0" applyFont="1" applyFill="1" applyBorder="1" applyAlignment="1">
      <alignment horizontal="center"/>
    </xf>
    <xf numFmtId="4" fontId="0" fillId="6" borderId="6" xfId="0" applyNumberFormat="1" applyFill="1" applyBorder="1" applyAlignment="1">
      <alignment horizontal="center"/>
    </xf>
    <xf numFmtId="4" fontId="0" fillId="5" borderId="16" xfId="0" applyNumberFormat="1" applyFill="1" applyBorder="1" applyAlignment="1">
      <alignment horizontal="center"/>
    </xf>
    <xf numFmtId="4" fontId="1" fillId="3" borderId="21" xfId="0" applyNumberFormat="1" applyFont="1" applyFill="1" applyBorder="1" applyAlignment="1">
      <alignment horizontal="center" vertical="center"/>
    </xf>
    <xf numFmtId="0" fontId="1" fillId="3" borderId="20" xfId="0" applyFont="1" applyFill="1" applyBorder="1" applyAlignment="1">
      <alignment horizontal="center" vertical="center"/>
    </xf>
    <xf numFmtId="9" fontId="4" fillId="3" borderId="22" xfId="0" applyNumberFormat="1" applyFont="1" applyFill="1" applyBorder="1" applyAlignment="1">
      <alignment horizontal="center" vertical="center" wrapText="1"/>
    </xf>
    <xf numFmtId="4" fontId="1" fillId="3" borderId="23" xfId="0" applyNumberFormat="1" applyFont="1" applyFill="1" applyBorder="1" applyAlignment="1">
      <alignment horizontal="center" vertical="center"/>
    </xf>
    <xf numFmtId="0" fontId="1" fillId="3" borderId="24" xfId="0" applyFont="1" applyFill="1" applyBorder="1" applyAlignment="1">
      <alignment horizontal="center" vertical="center"/>
    </xf>
    <xf numFmtId="0" fontId="4" fillId="3" borderId="10" xfId="0" applyFont="1" applyFill="1" applyBorder="1" applyAlignment="1">
      <alignment horizontal="center" vertical="center" wrapText="1"/>
    </xf>
    <xf numFmtId="0" fontId="5" fillId="0" borderId="5" xfId="0" applyFont="1" applyBorder="1" applyAlignment="1">
      <alignment horizontal="center" wrapText="1"/>
    </xf>
    <xf numFmtId="0" fontId="5" fillId="0" borderId="6" xfId="0" applyFont="1" applyBorder="1" applyAlignment="1">
      <alignment horizontal="center" vertical="center"/>
    </xf>
    <xf numFmtId="2" fontId="5" fillId="0" borderId="6" xfId="0" applyNumberFormat="1" applyFont="1" applyBorder="1" applyAlignment="1">
      <alignment horizontal="center" vertical="center"/>
    </xf>
    <xf numFmtId="0" fontId="5" fillId="0" borderId="7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2" fontId="5" fillId="0" borderId="8" xfId="0" applyNumberFormat="1" applyFont="1" applyBorder="1" applyAlignment="1">
      <alignment horizontal="center"/>
    </xf>
    <xf numFmtId="0" fontId="5" fillId="0" borderId="7" xfId="0" applyFont="1" applyBorder="1" applyAlignment="1">
      <alignment horizontal="center" wrapText="1"/>
    </xf>
    <xf numFmtId="0" fontId="5" fillId="0" borderId="8" xfId="0" applyFont="1" applyBorder="1" applyAlignment="1">
      <alignment horizontal="center" vertical="center"/>
    </xf>
    <xf numFmtId="2" fontId="5" fillId="0" borderId="8" xfId="0" applyNumberFormat="1" applyFont="1" applyBorder="1" applyAlignment="1">
      <alignment horizontal="center" vertical="center"/>
    </xf>
    <xf numFmtId="0" fontId="5" fillId="0" borderId="9" xfId="0" applyFont="1" applyBorder="1" applyAlignment="1">
      <alignment horizontal="center" wrapText="1"/>
    </xf>
    <xf numFmtId="0" fontId="5" fillId="0" borderId="10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 wrapText="1"/>
    </xf>
    <xf numFmtId="2" fontId="5" fillId="0" borderId="10" xfId="0" applyNumberFormat="1" applyFont="1" applyBorder="1" applyAlignment="1">
      <alignment horizontal="center" vertical="center"/>
    </xf>
    <xf numFmtId="0" fontId="0" fillId="7" borderId="25" xfId="0" applyFill="1" applyBorder="1" applyAlignment="1">
      <alignment horizontal="center" wrapText="1"/>
    </xf>
    <xf numFmtId="0" fontId="0" fillId="0" borderId="26" xfId="0" applyBorder="1" applyAlignment="1">
      <alignment horizontal="center" wrapText="1"/>
    </xf>
    <xf numFmtId="0" fontId="0" fillId="0" borderId="11" xfId="0" applyBorder="1" applyAlignment="1">
      <alignment horizontal="center" wrapText="1"/>
    </xf>
    <xf numFmtId="0" fontId="0" fillId="0" borderId="12" xfId="0" applyBorder="1" applyAlignment="1">
      <alignment horizontal="center" wrapText="1"/>
    </xf>
    <xf numFmtId="0" fontId="3" fillId="3" borderId="3" xfId="0" applyFont="1" applyFill="1" applyBorder="1" applyAlignment="1">
      <alignment horizontal="center" vertical="center"/>
    </xf>
    <xf numFmtId="4" fontId="3" fillId="0" borderId="5" xfId="0" applyNumberFormat="1" applyFont="1" applyBorder="1" applyAlignment="1">
      <alignment horizontal="center" vertical="center"/>
    </xf>
    <xf numFmtId="4" fontId="3" fillId="0" borderId="6" xfId="0" applyNumberFormat="1" applyFont="1" applyBorder="1" applyAlignment="1">
      <alignment horizontal="center" vertical="center"/>
    </xf>
    <xf numFmtId="4" fontId="3" fillId="0" borderId="7" xfId="0" applyNumberFormat="1" applyFont="1" applyBorder="1" applyAlignment="1">
      <alignment horizontal="center" vertical="center"/>
    </xf>
    <xf numFmtId="4" fontId="3" fillId="0" borderId="8" xfId="0" applyNumberFormat="1" applyFont="1" applyBorder="1" applyAlignment="1">
      <alignment horizontal="center" vertical="center"/>
    </xf>
    <xf numFmtId="0" fontId="4" fillId="3" borderId="20" xfId="0" applyFont="1" applyFill="1" applyBorder="1" applyAlignment="1">
      <alignment horizontal="center" vertical="center" wrapText="1"/>
    </xf>
    <xf numFmtId="0" fontId="6" fillId="3" borderId="27" xfId="0" applyFont="1" applyFill="1" applyBorder="1" applyAlignment="1">
      <alignment horizontal="center" vertical="center"/>
    </xf>
    <xf numFmtId="0" fontId="4" fillId="3" borderId="24" xfId="0" applyFont="1" applyFill="1" applyBorder="1" applyAlignment="1">
      <alignment horizontal="center" vertical="center" wrapText="1"/>
    </xf>
    <xf numFmtId="0" fontId="6" fillId="3" borderId="28" xfId="0" applyFont="1" applyFill="1" applyBorder="1" applyAlignment="1">
      <alignment horizontal="center" vertical="center"/>
    </xf>
    <xf numFmtId="44" fontId="5" fillId="0" borderId="6" xfId="1" applyFont="1" applyBorder="1" applyAlignment="1">
      <alignment horizontal="center" vertical="center"/>
    </xf>
    <xf numFmtId="2" fontId="5" fillId="5" borderId="16" xfId="0" applyNumberFormat="1" applyFont="1" applyFill="1" applyBorder="1" applyAlignment="1">
      <alignment horizontal="center" vertical="center"/>
    </xf>
    <xf numFmtId="2" fontId="5" fillId="5" borderId="17" xfId="0" applyNumberFormat="1" applyFont="1" applyFill="1" applyBorder="1" applyAlignment="1">
      <alignment horizontal="center"/>
    </xf>
    <xf numFmtId="2" fontId="5" fillId="5" borderId="17" xfId="0" applyNumberFormat="1" applyFont="1" applyFill="1" applyBorder="1" applyAlignment="1">
      <alignment horizontal="center" vertical="center"/>
    </xf>
    <xf numFmtId="2" fontId="5" fillId="6" borderId="18" xfId="0" applyNumberFormat="1" applyFont="1" applyFill="1" applyBorder="1" applyAlignment="1">
      <alignment horizontal="center" vertical="center"/>
    </xf>
    <xf numFmtId="0" fontId="0" fillId="6" borderId="0" xfId="0" applyFill="1"/>
    <xf numFmtId="0" fontId="0" fillId="0" borderId="29" xfId="0" applyBorder="1" applyAlignment="1">
      <alignment horizontal="center" wrapText="1"/>
    </xf>
    <xf numFmtId="0" fontId="0" fillId="0" borderId="19" xfId="0" applyBorder="1" applyAlignment="1">
      <alignment horizontal="center" wrapText="1"/>
    </xf>
  </cellXfs>
  <cellStyles count="2">
    <cellStyle name="Mo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128"/>
  <sheetViews>
    <sheetView tabSelected="1" workbookViewId="0">
      <selection activeCell="A6" sqref="A6:XFD6"/>
    </sheetView>
  </sheetViews>
  <sheetFormatPr defaultRowHeight="15"/>
  <cols>
    <col min="2" max="2" width="26.140625" customWidth="1"/>
  </cols>
  <sheetData>
    <row r="1" spans="1:12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38"/>
    </row>
    <row r="2" spans="1:12">
      <c r="A2" s="3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  <c r="L2" s="39"/>
    </row>
    <row r="3" spans="1:12">
      <c r="A3" s="5" t="s">
        <v>2</v>
      </c>
      <c r="B3" s="6"/>
      <c r="C3" s="6"/>
      <c r="D3" s="6"/>
      <c r="E3" s="6"/>
      <c r="F3" s="6"/>
      <c r="G3" s="6"/>
      <c r="H3" s="6"/>
      <c r="I3" s="6"/>
      <c r="J3" s="6"/>
      <c r="K3" s="6"/>
      <c r="L3" s="40"/>
    </row>
    <row r="4" spans="1:12">
      <c r="A4" s="7" t="s">
        <v>3</v>
      </c>
      <c r="B4" s="8"/>
      <c r="C4" s="9" t="s">
        <v>4</v>
      </c>
      <c r="D4" s="10" t="s">
        <v>5</v>
      </c>
      <c r="E4" s="11">
        <v>0.02</v>
      </c>
      <c r="F4" s="11">
        <v>0.2</v>
      </c>
      <c r="G4" s="11">
        <v>0.05</v>
      </c>
      <c r="H4" s="11">
        <v>0.05</v>
      </c>
      <c r="I4" s="11">
        <v>0.06</v>
      </c>
      <c r="J4" s="34" t="s">
        <v>6</v>
      </c>
      <c r="K4" s="34" t="s">
        <v>7</v>
      </c>
      <c r="L4" s="41" t="s">
        <v>8</v>
      </c>
    </row>
    <row r="5" spans="1:12">
      <c r="A5" s="12"/>
      <c r="B5" s="13"/>
      <c r="C5" s="14"/>
      <c r="D5" s="15"/>
      <c r="E5" s="15" t="s">
        <v>9</v>
      </c>
      <c r="F5" s="15" t="s">
        <v>10</v>
      </c>
      <c r="G5" s="15" t="s">
        <v>11</v>
      </c>
      <c r="H5" s="15" t="s">
        <v>12</v>
      </c>
      <c r="I5" s="15" t="s">
        <v>13</v>
      </c>
      <c r="J5" s="10"/>
      <c r="K5" s="10"/>
      <c r="L5" s="42"/>
    </row>
    <row r="6" spans="1:12">
      <c r="A6" s="16" t="s">
        <v>14</v>
      </c>
      <c r="B6" s="17" t="s">
        <v>15</v>
      </c>
      <c r="C6" s="17" t="s">
        <v>16</v>
      </c>
      <c r="D6" s="18">
        <v>25.35</v>
      </c>
      <c r="E6" s="17">
        <f>TRUNC(D6*0.02,2)</f>
        <v>0.5</v>
      </c>
      <c r="F6" s="17">
        <f>TRUNC(D6*0.2,2)</f>
        <v>5.07</v>
      </c>
      <c r="G6" s="17">
        <f>TRUNC(D6*0.05,2)</f>
        <v>1.26</v>
      </c>
      <c r="H6" s="17">
        <f>TRUNC(D6*0.05,2)</f>
        <v>1.26</v>
      </c>
      <c r="I6" s="43">
        <f t="shared" ref="I6:I24" si="0">TRUNC(D6*0.06,2)</f>
        <v>1.52</v>
      </c>
      <c r="J6" s="17">
        <f>SUM(D6*4%)</f>
        <v>1.014</v>
      </c>
      <c r="K6" s="17">
        <v>2.59</v>
      </c>
      <c r="L6" s="44">
        <f>TRUNC(SUM(D6:K6),2)</f>
        <v>38.56</v>
      </c>
    </row>
    <row r="7" spans="1:12">
      <c r="A7" s="16" t="s">
        <v>17</v>
      </c>
      <c r="B7" s="17" t="s">
        <v>18</v>
      </c>
      <c r="C7" s="17" t="s">
        <v>19</v>
      </c>
      <c r="D7" s="18">
        <v>31.66</v>
      </c>
      <c r="E7" s="17">
        <f t="shared" ref="E7:E24" si="1">TRUNC(D7*0.02,2)</f>
        <v>0.63</v>
      </c>
      <c r="F7" s="17">
        <f t="shared" ref="F7:F24" si="2">TRUNC(D7*0.2,2)</f>
        <v>6.33</v>
      </c>
      <c r="G7" s="17">
        <f t="shared" ref="G7:G24" si="3">TRUNC(D7*0.05,2)</f>
        <v>1.58</v>
      </c>
      <c r="H7" s="17">
        <f t="shared" ref="H7:H24" si="4">TRUNC(D7*0.05,2)</f>
        <v>1.58</v>
      </c>
      <c r="I7" s="17">
        <f t="shared" si="0"/>
        <v>1.89</v>
      </c>
      <c r="J7" s="17">
        <f t="shared" ref="J7:J24" si="5">SUM(D7*4%)</f>
        <v>1.2664</v>
      </c>
      <c r="K7" s="17">
        <v>2.59</v>
      </c>
      <c r="L7" s="44">
        <f t="shared" ref="L7:L24" si="6">TRUNC(SUM(D7:K7),2)</f>
        <v>47.52</v>
      </c>
    </row>
    <row r="8" spans="1:12">
      <c r="A8" s="16" t="s">
        <v>20</v>
      </c>
      <c r="B8" s="17" t="s">
        <v>21</v>
      </c>
      <c r="C8" s="17" t="s">
        <v>22</v>
      </c>
      <c r="D8" s="18">
        <v>39.58</v>
      </c>
      <c r="E8" s="17">
        <f t="shared" si="1"/>
        <v>0.79</v>
      </c>
      <c r="F8" s="17">
        <f t="shared" si="2"/>
        <v>7.91</v>
      </c>
      <c r="G8" s="17">
        <f t="shared" si="3"/>
        <v>1.97</v>
      </c>
      <c r="H8" s="17">
        <f t="shared" si="4"/>
        <v>1.97</v>
      </c>
      <c r="I8" s="17">
        <f t="shared" si="0"/>
        <v>2.37</v>
      </c>
      <c r="J8" s="17">
        <f t="shared" si="5"/>
        <v>1.5831999999999999</v>
      </c>
      <c r="K8" s="17">
        <v>2.59</v>
      </c>
      <c r="L8" s="44">
        <f t="shared" si="6"/>
        <v>58.76</v>
      </c>
    </row>
    <row r="9" spans="1:12">
      <c r="A9" s="16" t="s">
        <v>23</v>
      </c>
      <c r="B9" s="17" t="s">
        <v>24</v>
      </c>
      <c r="C9" s="17" t="s">
        <v>25</v>
      </c>
      <c r="D9" s="18">
        <v>49.47</v>
      </c>
      <c r="E9" s="17">
        <f t="shared" si="1"/>
        <v>0.98</v>
      </c>
      <c r="F9" s="17">
        <f t="shared" si="2"/>
        <v>9.89</v>
      </c>
      <c r="G9" s="17">
        <f t="shared" si="3"/>
        <v>2.4700000000000002</v>
      </c>
      <c r="H9" s="17">
        <f t="shared" si="4"/>
        <v>2.4700000000000002</v>
      </c>
      <c r="I9" s="17">
        <f t="shared" si="0"/>
        <v>2.96</v>
      </c>
      <c r="J9" s="17">
        <f t="shared" si="5"/>
        <v>1.9787999999999999</v>
      </c>
      <c r="K9" s="17">
        <v>2.59</v>
      </c>
      <c r="L9" s="44">
        <f t="shared" si="6"/>
        <v>72.8</v>
      </c>
    </row>
    <row r="10" spans="1:12">
      <c r="A10" s="16" t="s">
        <v>26</v>
      </c>
      <c r="B10" s="17" t="s">
        <v>27</v>
      </c>
      <c r="C10" s="17" t="s">
        <v>28</v>
      </c>
      <c r="D10" s="18">
        <v>61.85</v>
      </c>
      <c r="E10" s="17">
        <f t="shared" si="1"/>
        <v>1.23</v>
      </c>
      <c r="F10" s="17">
        <f t="shared" si="2"/>
        <v>12.37</v>
      </c>
      <c r="G10" s="17">
        <f t="shared" si="3"/>
        <v>3.09</v>
      </c>
      <c r="H10" s="17">
        <f t="shared" si="4"/>
        <v>3.09</v>
      </c>
      <c r="I10" s="17">
        <f t="shared" si="0"/>
        <v>3.71</v>
      </c>
      <c r="J10" s="17">
        <f t="shared" si="5"/>
        <v>2.4740000000000002</v>
      </c>
      <c r="K10" s="17">
        <v>2.59</v>
      </c>
      <c r="L10" s="44">
        <f t="shared" si="6"/>
        <v>90.4</v>
      </c>
    </row>
    <row r="11" spans="1:12">
      <c r="A11" s="16" t="s">
        <v>29</v>
      </c>
      <c r="B11" s="17" t="s">
        <v>30</v>
      </c>
      <c r="C11" s="17" t="s">
        <v>31</v>
      </c>
      <c r="D11" s="18">
        <v>77.31</v>
      </c>
      <c r="E11" s="17">
        <f t="shared" si="1"/>
        <v>1.54</v>
      </c>
      <c r="F11" s="17">
        <f t="shared" si="2"/>
        <v>15.46</v>
      </c>
      <c r="G11" s="17">
        <f t="shared" si="3"/>
        <v>3.86</v>
      </c>
      <c r="H11" s="17">
        <f t="shared" si="4"/>
        <v>3.86</v>
      </c>
      <c r="I11" s="17">
        <f t="shared" si="0"/>
        <v>4.63</v>
      </c>
      <c r="J11" s="17">
        <f t="shared" si="5"/>
        <v>3.0924</v>
      </c>
      <c r="K11" s="17">
        <v>2.59</v>
      </c>
      <c r="L11" s="44">
        <f t="shared" si="6"/>
        <v>112.34</v>
      </c>
    </row>
    <row r="12" spans="1:12">
      <c r="A12" s="16" t="s">
        <v>32</v>
      </c>
      <c r="B12" s="17" t="s">
        <v>33</v>
      </c>
      <c r="C12" s="17" t="s">
        <v>34</v>
      </c>
      <c r="D12" s="18">
        <v>96.64</v>
      </c>
      <c r="E12" s="17">
        <f t="shared" si="1"/>
        <v>1.93</v>
      </c>
      <c r="F12" s="17">
        <f t="shared" si="2"/>
        <v>19.32</v>
      </c>
      <c r="G12" s="17">
        <f t="shared" si="3"/>
        <v>4.83</v>
      </c>
      <c r="H12" s="17">
        <f t="shared" si="4"/>
        <v>4.83</v>
      </c>
      <c r="I12" s="17">
        <f t="shared" si="0"/>
        <v>5.79</v>
      </c>
      <c r="J12" s="17">
        <f t="shared" si="5"/>
        <v>3.8656000000000001</v>
      </c>
      <c r="K12" s="17">
        <v>2.59</v>
      </c>
      <c r="L12" s="44">
        <f t="shared" si="6"/>
        <v>139.79</v>
      </c>
    </row>
    <row r="13" spans="1:12">
      <c r="A13" s="16" t="s">
        <v>35</v>
      </c>
      <c r="B13" s="17" t="s">
        <v>36</v>
      </c>
      <c r="C13" s="17" t="s">
        <v>37</v>
      </c>
      <c r="D13" s="18">
        <v>120.8</v>
      </c>
      <c r="E13" s="17">
        <f t="shared" si="1"/>
        <v>2.41</v>
      </c>
      <c r="F13" s="17">
        <f t="shared" si="2"/>
        <v>24.16</v>
      </c>
      <c r="G13" s="17">
        <f t="shared" si="3"/>
        <v>6.04</v>
      </c>
      <c r="H13" s="17">
        <f t="shared" si="4"/>
        <v>6.04</v>
      </c>
      <c r="I13" s="43">
        <f t="shared" si="0"/>
        <v>7.24</v>
      </c>
      <c r="J13" s="17">
        <f t="shared" si="5"/>
        <v>4.8319999999999999</v>
      </c>
      <c r="K13" s="17">
        <v>2.59</v>
      </c>
      <c r="L13" s="44">
        <f t="shared" si="6"/>
        <v>174.11</v>
      </c>
    </row>
    <row r="14" spans="1:12">
      <c r="A14" s="16" t="s">
        <v>38</v>
      </c>
      <c r="B14" s="17" t="s">
        <v>39</v>
      </c>
      <c r="C14" s="17" t="s">
        <v>40</v>
      </c>
      <c r="D14" s="18">
        <v>151.01</v>
      </c>
      <c r="E14" s="17">
        <f t="shared" si="1"/>
        <v>3.02</v>
      </c>
      <c r="F14" s="17">
        <f t="shared" si="2"/>
        <v>30.2</v>
      </c>
      <c r="G14" s="17">
        <f t="shared" si="3"/>
        <v>7.55</v>
      </c>
      <c r="H14" s="17">
        <f t="shared" si="4"/>
        <v>7.55</v>
      </c>
      <c r="I14" s="17">
        <f t="shared" si="0"/>
        <v>9.06</v>
      </c>
      <c r="J14" s="17">
        <f t="shared" si="5"/>
        <v>6.0404</v>
      </c>
      <c r="K14" s="17">
        <v>2.59</v>
      </c>
      <c r="L14" s="44">
        <f t="shared" si="6"/>
        <v>217.02</v>
      </c>
    </row>
    <row r="15" spans="1:12">
      <c r="A15" s="16" t="s">
        <v>41</v>
      </c>
      <c r="B15" s="17" t="s">
        <v>42</v>
      </c>
      <c r="C15" s="19" t="s">
        <v>43</v>
      </c>
      <c r="D15" s="18">
        <v>188.77</v>
      </c>
      <c r="E15" s="17">
        <f t="shared" si="1"/>
        <v>3.77</v>
      </c>
      <c r="F15" s="17">
        <f t="shared" si="2"/>
        <v>37.75</v>
      </c>
      <c r="G15" s="17">
        <f t="shared" si="3"/>
        <v>9.43</v>
      </c>
      <c r="H15" s="17">
        <f t="shared" si="4"/>
        <v>9.43</v>
      </c>
      <c r="I15" s="17">
        <f t="shared" si="0"/>
        <v>11.32</v>
      </c>
      <c r="J15" s="17">
        <f t="shared" si="5"/>
        <v>7.5507999999999997</v>
      </c>
      <c r="K15" s="17">
        <v>2.59</v>
      </c>
      <c r="L15" s="44">
        <f t="shared" si="6"/>
        <v>270.61</v>
      </c>
    </row>
    <row r="16" spans="1:12">
      <c r="A16" s="16" t="s">
        <v>44</v>
      </c>
      <c r="B16" s="17" t="s">
        <v>45</v>
      </c>
      <c r="C16" s="17" t="s">
        <v>46</v>
      </c>
      <c r="D16" s="18">
        <v>235.95</v>
      </c>
      <c r="E16" s="17">
        <f t="shared" si="1"/>
        <v>4.71</v>
      </c>
      <c r="F16" s="17">
        <f t="shared" si="2"/>
        <v>47.19</v>
      </c>
      <c r="G16" s="17">
        <f t="shared" si="3"/>
        <v>11.79</v>
      </c>
      <c r="H16" s="17">
        <f t="shared" si="4"/>
        <v>11.79</v>
      </c>
      <c r="I16" s="17">
        <f t="shared" si="0"/>
        <v>14.15</v>
      </c>
      <c r="J16" s="17">
        <f t="shared" si="5"/>
        <v>9.4380000000000006</v>
      </c>
      <c r="K16" s="17">
        <v>2.59</v>
      </c>
      <c r="L16" s="44">
        <f t="shared" si="6"/>
        <v>337.6</v>
      </c>
    </row>
    <row r="17" spans="1:12">
      <c r="A17" s="16" t="s">
        <v>47</v>
      </c>
      <c r="B17" s="17" t="s">
        <v>48</v>
      </c>
      <c r="C17" s="17" t="s">
        <v>49</v>
      </c>
      <c r="D17" s="18">
        <v>294.95</v>
      </c>
      <c r="E17" s="17">
        <f t="shared" si="1"/>
        <v>5.89</v>
      </c>
      <c r="F17" s="17">
        <f t="shared" si="2"/>
        <v>58.99</v>
      </c>
      <c r="G17" s="17">
        <f t="shared" si="3"/>
        <v>14.74</v>
      </c>
      <c r="H17" s="17">
        <f t="shared" si="4"/>
        <v>14.74</v>
      </c>
      <c r="I17" s="17">
        <f t="shared" si="0"/>
        <v>17.690000000000001</v>
      </c>
      <c r="J17" s="17">
        <f t="shared" si="5"/>
        <v>11.798</v>
      </c>
      <c r="K17" s="17">
        <v>2.59</v>
      </c>
      <c r="L17" s="44">
        <f t="shared" si="6"/>
        <v>421.38</v>
      </c>
    </row>
    <row r="18" spans="1:12">
      <c r="A18" s="16" t="s">
        <v>50</v>
      </c>
      <c r="B18" s="17" t="s">
        <v>51</v>
      </c>
      <c r="C18" s="17" t="s">
        <v>52</v>
      </c>
      <c r="D18" s="18">
        <v>368.69</v>
      </c>
      <c r="E18" s="17">
        <f t="shared" si="1"/>
        <v>7.37</v>
      </c>
      <c r="F18" s="17">
        <f t="shared" si="2"/>
        <v>73.73</v>
      </c>
      <c r="G18" s="17">
        <f t="shared" si="3"/>
        <v>18.43</v>
      </c>
      <c r="H18" s="17">
        <f t="shared" si="4"/>
        <v>18.43</v>
      </c>
      <c r="I18" s="17">
        <f t="shared" si="0"/>
        <v>22.12</v>
      </c>
      <c r="J18" s="17">
        <f t="shared" si="5"/>
        <v>14.7476</v>
      </c>
      <c r="K18" s="17">
        <v>2.59</v>
      </c>
      <c r="L18" s="44">
        <f t="shared" si="6"/>
        <v>526.1</v>
      </c>
    </row>
    <row r="19" spans="1:12">
      <c r="A19" s="16" t="s">
        <v>53</v>
      </c>
      <c r="B19" s="17" t="s">
        <v>54</v>
      </c>
      <c r="C19" s="17" t="s">
        <v>55</v>
      </c>
      <c r="D19" s="18">
        <v>460.88</v>
      </c>
      <c r="E19" s="17">
        <f t="shared" si="1"/>
        <v>9.2100000000000009</v>
      </c>
      <c r="F19" s="17">
        <f t="shared" si="2"/>
        <v>92.17</v>
      </c>
      <c r="G19" s="17">
        <f t="shared" si="3"/>
        <v>23.04</v>
      </c>
      <c r="H19" s="17">
        <f t="shared" si="4"/>
        <v>23.04</v>
      </c>
      <c r="I19" s="17">
        <f t="shared" si="0"/>
        <v>27.65</v>
      </c>
      <c r="J19" s="17">
        <f t="shared" si="5"/>
        <v>18.435199999999998</v>
      </c>
      <c r="K19" s="17">
        <v>2.59</v>
      </c>
      <c r="L19" s="44">
        <f t="shared" si="6"/>
        <v>657.01</v>
      </c>
    </row>
    <row r="20" spans="1:12">
      <c r="A20" s="16" t="s">
        <v>56</v>
      </c>
      <c r="B20" s="17" t="s">
        <v>57</v>
      </c>
      <c r="C20" s="17" t="s">
        <v>58</v>
      </c>
      <c r="D20" s="18">
        <v>576.1</v>
      </c>
      <c r="E20" s="17">
        <f t="shared" si="1"/>
        <v>11.52</v>
      </c>
      <c r="F20" s="17">
        <f t="shared" si="2"/>
        <v>115.22</v>
      </c>
      <c r="G20" s="17">
        <f t="shared" si="3"/>
        <v>28.8</v>
      </c>
      <c r="H20" s="17">
        <f t="shared" si="4"/>
        <v>28.8</v>
      </c>
      <c r="I20" s="17">
        <f t="shared" si="0"/>
        <v>34.56</v>
      </c>
      <c r="J20" s="17">
        <f t="shared" si="5"/>
        <v>23.044</v>
      </c>
      <c r="K20" s="17">
        <v>2.59</v>
      </c>
      <c r="L20" s="44">
        <f t="shared" si="6"/>
        <v>820.63</v>
      </c>
    </row>
    <row r="21" spans="1:12">
      <c r="A21" s="16" t="s">
        <v>59</v>
      </c>
      <c r="B21" s="17" t="s">
        <v>60</v>
      </c>
      <c r="C21" s="17" t="s">
        <v>61</v>
      </c>
      <c r="D21" s="18">
        <v>720.13</v>
      </c>
      <c r="E21" s="17">
        <f t="shared" si="1"/>
        <v>14.4</v>
      </c>
      <c r="F21" s="17">
        <f t="shared" si="2"/>
        <v>144.02000000000001</v>
      </c>
      <c r="G21" s="17">
        <f t="shared" si="3"/>
        <v>36</v>
      </c>
      <c r="H21" s="17">
        <f t="shared" si="4"/>
        <v>36</v>
      </c>
      <c r="I21" s="17">
        <f t="shared" si="0"/>
        <v>43.2</v>
      </c>
      <c r="J21" s="17">
        <f t="shared" si="5"/>
        <v>28.805199999999999</v>
      </c>
      <c r="K21" s="17">
        <v>2.59</v>
      </c>
      <c r="L21" s="44">
        <f t="shared" si="6"/>
        <v>1025.1400000000001</v>
      </c>
    </row>
    <row r="22" spans="1:12">
      <c r="A22" s="16" t="s">
        <v>62</v>
      </c>
      <c r="B22" s="17" t="s">
        <v>63</v>
      </c>
      <c r="C22" s="17" t="s">
        <v>64</v>
      </c>
      <c r="D22" s="18">
        <v>849.1</v>
      </c>
      <c r="E22" s="17">
        <f t="shared" si="1"/>
        <v>16.98</v>
      </c>
      <c r="F22" s="17">
        <f t="shared" si="2"/>
        <v>169.82</v>
      </c>
      <c r="G22" s="17">
        <f t="shared" si="3"/>
        <v>42.45</v>
      </c>
      <c r="H22" s="17">
        <f t="shared" si="4"/>
        <v>42.45</v>
      </c>
      <c r="I22" s="17">
        <f t="shared" si="0"/>
        <v>50.94</v>
      </c>
      <c r="J22" s="17">
        <f t="shared" si="5"/>
        <v>33.963999999999999</v>
      </c>
      <c r="K22" s="17">
        <v>2.59</v>
      </c>
      <c r="L22" s="44">
        <f t="shared" si="6"/>
        <v>1208.29</v>
      </c>
    </row>
    <row r="23" spans="1:12">
      <c r="A23" s="16" t="s">
        <v>65</v>
      </c>
      <c r="B23" s="17" t="s">
        <v>66</v>
      </c>
      <c r="C23" s="17" t="s">
        <v>67</v>
      </c>
      <c r="D23" s="18">
        <v>921.33</v>
      </c>
      <c r="E23" s="17">
        <f t="shared" si="1"/>
        <v>18.420000000000002</v>
      </c>
      <c r="F23" s="17">
        <f t="shared" si="2"/>
        <v>184.26</v>
      </c>
      <c r="G23" s="17">
        <f t="shared" si="3"/>
        <v>46.06</v>
      </c>
      <c r="H23" s="17">
        <f t="shared" si="4"/>
        <v>46.06</v>
      </c>
      <c r="I23" s="17">
        <f t="shared" si="0"/>
        <v>55.27</v>
      </c>
      <c r="J23" s="17">
        <f t="shared" si="5"/>
        <v>36.853200000000001</v>
      </c>
      <c r="K23" s="17">
        <v>2.59</v>
      </c>
      <c r="L23" s="44">
        <f t="shared" si="6"/>
        <v>1310.84</v>
      </c>
    </row>
    <row r="24" spans="1:12">
      <c r="A24" s="20" t="s">
        <v>68</v>
      </c>
      <c r="B24" s="21" t="s">
        <v>69</v>
      </c>
      <c r="C24" s="21" t="s">
        <v>70</v>
      </c>
      <c r="D24" s="22">
        <v>1380.29</v>
      </c>
      <c r="E24" s="21">
        <f t="shared" si="1"/>
        <v>27.6</v>
      </c>
      <c r="F24" s="21">
        <f t="shared" si="2"/>
        <v>276.05</v>
      </c>
      <c r="G24" s="21">
        <f t="shared" si="3"/>
        <v>69.010000000000005</v>
      </c>
      <c r="H24" s="21">
        <f t="shared" si="4"/>
        <v>69.010000000000005</v>
      </c>
      <c r="I24" s="21">
        <f t="shared" si="0"/>
        <v>82.81</v>
      </c>
      <c r="J24" s="17">
        <f t="shared" si="5"/>
        <v>55.211599999999997</v>
      </c>
      <c r="K24" s="17">
        <v>2.59</v>
      </c>
      <c r="L24" s="45">
        <f t="shared" si="6"/>
        <v>1962.57</v>
      </c>
    </row>
    <row r="25" spans="1:12">
      <c r="A25" s="23"/>
      <c r="B25" s="23"/>
      <c r="C25" s="23"/>
      <c r="D25" s="24"/>
      <c r="E25" s="23"/>
      <c r="F25" s="23"/>
      <c r="G25" s="23"/>
      <c r="H25" s="23"/>
      <c r="I25" s="23"/>
      <c r="J25" s="23"/>
      <c r="K25" s="23"/>
      <c r="L25" s="23"/>
    </row>
    <row r="26" spans="1:12">
      <c r="A26" s="23"/>
      <c r="B26" s="23"/>
      <c r="C26" s="23"/>
      <c r="D26" s="24"/>
      <c r="E26" s="23"/>
      <c r="F26" s="23"/>
      <c r="G26" s="23"/>
      <c r="H26" s="23"/>
      <c r="I26" s="23"/>
      <c r="J26" s="23"/>
      <c r="K26" s="23"/>
      <c r="L26" s="46"/>
    </row>
    <row r="27" spans="1:12">
      <c r="A27" s="1" t="s">
        <v>71</v>
      </c>
      <c r="B27" s="25"/>
      <c r="C27" s="25"/>
      <c r="D27" s="25"/>
      <c r="E27" s="25"/>
      <c r="F27" s="25"/>
      <c r="G27" s="25"/>
      <c r="H27" s="25"/>
      <c r="I27" s="25"/>
      <c r="J27" s="25"/>
      <c r="K27" s="25"/>
      <c r="L27" s="47"/>
    </row>
    <row r="28" spans="1:12">
      <c r="A28" s="26" t="s">
        <v>72</v>
      </c>
      <c r="B28" s="27" t="s">
        <v>73</v>
      </c>
      <c r="C28" s="28"/>
      <c r="D28" s="28"/>
      <c r="E28" s="28"/>
      <c r="F28" s="28"/>
      <c r="G28" s="28"/>
      <c r="H28" s="28"/>
      <c r="I28" s="28"/>
      <c r="J28" s="28"/>
      <c r="K28" s="28"/>
      <c r="L28" s="48"/>
    </row>
    <row r="29" spans="1:12">
      <c r="A29" s="29" t="s">
        <v>74</v>
      </c>
      <c r="B29" s="30" t="s">
        <v>75</v>
      </c>
      <c r="C29" s="31"/>
      <c r="D29" s="31"/>
      <c r="E29" s="31"/>
      <c r="F29" s="31"/>
      <c r="G29" s="31"/>
      <c r="H29" s="31"/>
      <c r="I29" s="31"/>
      <c r="J29" s="31"/>
      <c r="K29" s="31"/>
      <c r="L29" s="49"/>
    </row>
    <row r="30" spans="1:12">
      <c r="A30" s="7" t="s">
        <v>3</v>
      </c>
      <c r="B30" s="8"/>
      <c r="C30" s="9" t="s">
        <v>4</v>
      </c>
      <c r="D30" s="10" t="s">
        <v>5</v>
      </c>
      <c r="E30" s="11">
        <v>0.02</v>
      </c>
      <c r="F30" s="11">
        <v>0.2</v>
      </c>
      <c r="G30" s="11">
        <v>0.05</v>
      </c>
      <c r="H30" s="11">
        <v>0.05</v>
      </c>
      <c r="I30" s="11">
        <v>0.06</v>
      </c>
      <c r="J30" s="50" t="s">
        <v>6</v>
      </c>
      <c r="K30" s="50" t="s">
        <v>76</v>
      </c>
      <c r="L30" s="41" t="s">
        <v>77</v>
      </c>
    </row>
    <row r="31" spans="1:12">
      <c r="A31" s="12"/>
      <c r="B31" s="13"/>
      <c r="C31" s="14"/>
      <c r="D31" s="15"/>
      <c r="E31" s="15" t="s">
        <v>9</v>
      </c>
      <c r="F31" s="15" t="s">
        <v>10</v>
      </c>
      <c r="G31" s="15" t="s">
        <v>11</v>
      </c>
      <c r="H31" s="15" t="s">
        <v>12</v>
      </c>
      <c r="I31" s="15" t="s">
        <v>13</v>
      </c>
      <c r="J31" s="10"/>
      <c r="K31" s="10"/>
      <c r="L31" s="42"/>
    </row>
    <row r="32" spans="1:12">
      <c r="A32" s="16" t="s">
        <v>14</v>
      </c>
      <c r="B32" s="17" t="s">
        <v>15</v>
      </c>
      <c r="C32" s="17" t="s">
        <v>78</v>
      </c>
      <c r="D32" s="18">
        <f t="shared" ref="D32:E50" si="7">TRUNC(D6/2,2)</f>
        <v>12.67</v>
      </c>
      <c r="E32" s="18">
        <f t="shared" si="7"/>
        <v>0.25</v>
      </c>
      <c r="F32" s="17">
        <f>TRUNC(D32*20%,2)</f>
        <v>2.5299999999999998</v>
      </c>
      <c r="G32" s="17">
        <f>TRUNC(D32*5%,2)</f>
        <v>0.63</v>
      </c>
      <c r="H32" s="17">
        <f>TRUNC(D32*5%,2)</f>
        <v>0.63</v>
      </c>
      <c r="I32" s="43">
        <f t="shared" ref="I32:I50" si="8">TRUNC(D32*6%,2)</f>
        <v>0.76</v>
      </c>
      <c r="J32" s="17">
        <f>SUM(D32*4%)</f>
        <v>0.50680000000000003</v>
      </c>
      <c r="K32" s="17">
        <v>2.59</v>
      </c>
      <c r="L32" s="44">
        <f>TRUNC(SUM(D32:K32),2)</f>
        <v>20.56</v>
      </c>
    </row>
    <row r="33" spans="1:12">
      <c r="A33" s="16" t="s">
        <v>17</v>
      </c>
      <c r="B33" s="17" t="s">
        <v>18</v>
      </c>
      <c r="C33" s="17" t="s">
        <v>79</v>
      </c>
      <c r="D33" s="18">
        <f t="shared" si="7"/>
        <v>15.83</v>
      </c>
      <c r="E33" s="17">
        <f t="shared" si="7"/>
        <v>0.31</v>
      </c>
      <c r="F33" s="17">
        <f t="shared" ref="F33:F50" si="9">TRUNC(D33*20%,2)</f>
        <v>3.16</v>
      </c>
      <c r="G33" s="17">
        <f t="shared" ref="G33:G50" si="10">TRUNC(D33*5%,2)</f>
        <v>0.79</v>
      </c>
      <c r="H33" s="17">
        <f t="shared" ref="H33:H50" si="11">TRUNC(D33*5%,2)</f>
        <v>0.79</v>
      </c>
      <c r="I33" s="43">
        <f t="shared" si="8"/>
        <v>0.94</v>
      </c>
      <c r="J33" s="17">
        <f t="shared" ref="J33:J50" si="12">SUM(D33*4%)</f>
        <v>0.63319999999999999</v>
      </c>
      <c r="K33" s="17">
        <v>2.59</v>
      </c>
      <c r="L33" s="44">
        <f t="shared" ref="L33:L50" si="13">TRUNC(SUM(D33:K33),2)</f>
        <v>25.04</v>
      </c>
    </row>
    <row r="34" spans="1:12">
      <c r="A34" s="16" t="s">
        <v>20</v>
      </c>
      <c r="B34" s="17" t="s">
        <v>21</v>
      </c>
      <c r="C34" s="17" t="s">
        <v>80</v>
      </c>
      <c r="D34" s="18">
        <f t="shared" si="7"/>
        <v>19.79</v>
      </c>
      <c r="E34" s="17">
        <f t="shared" si="7"/>
        <v>0.39</v>
      </c>
      <c r="F34" s="17">
        <f t="shared" si="9"/>
        <v>3.95</v>
      </c>
      <c r="G34" s="17">
        <f t="shared" si="10"/>
        <v>0.98</v>
      </c>
      <c r="H34" s="17">
        <f t="shared" si="11"/>
        <v>0.98</v>
      </c>
      <c r="I34" s="43">
        <f t="shared" si="8"/>
        <v>1.18</v>
      </c>
      <c r="J34" s="17">
        <f t="shared" si="12"/>
        <v>0.79159999999999997</v>
      </c>
      <c r="K34" s="17">
        <v>2.59</v>
      </c>
      <c r="L34" s="44">
        <f t="shared" si="13"/>
        <v>30.65</v>
      </c>
    </row>
    <row r="35" spans="1:12">
      <c r="A35" s="16" t="s">
        <v>23</v>
      </c>
      <c r="B35" s="17" t="s">
        <v>24</v>
      </c>
      <c r="C35" s="17" t="s">
        <v>81</v>
      </c>
      <c r="D35" s="18">
        <f t="shared" si="7"/>
        <v>24.73</v>
      </c>
      <c r="E35" s="17">
        <f t="shared" si="7"/>
        <v>0.49</v>
      </c>
      <c r="F35" s="17">
        <f t="shared" si="9"/>
        <v>4.9400000000000004</v>
      </c>
      <c r="G35" s="17">
        <f t="shared" si="10"/>
        <v>1.23</v>
      </c>
      <c r="H35" s="17">
        <f t="shared" si="11"/>
        <v>1.23</v>
      </c>
      <c r="I35" s="43">
        <f t="shared" si="8"/>
        <v>1.48</v>
      </c>
      <c r="J35" s="17">
        <f t="shared" si="12"/>
        <v>0.98919999999999997</v>
      </c>
      <c r="K35" s="17">
        <v>2.59</v>
      </c>
      <c r="L35" s="44">
        <f t="shared" si="13"/>
        <v>37.67</v>
      </c>
    </row>
    <row r="36" spans="1:12">
      <c r="A36" s="16" t="s">
        <v>26</v>
      </c>
      <c r="B36" s="17" t="s">
        <v>27</v>
      </c>
      <c r="C36" s="17" t="s">
        <v>82</v>
      </c>
      <c r="D36" s="18">
        <f t="shared" si="7"/>
        <v>30.92</v>
      </c>
      <c r="E36" s="17">
        <f t="shared" si="7"/>
        <v>0.61</v>
      </c>
      <c r="F36" s="17">
        <f t="shared" si="9"/>
        <v>6.18</v>
      </c>
      <c r="G36" s="17">
        <f t="shared" si="10"/>
        <v>1.54</v>
      </c>
      <c r="H36" s="17">
        <f t="shared" si="11"/>
        <v>1.54</v>
      </c>
      <c r="I36" s="43">
        <f t="shared" si="8"/>
        <v>1.85</v>
      </c>
      <c r="J36" s="17">
        <f t="shared" si="12"/>
        <v>1.2367999999999999</v>
      </c>
      <c r="K36" s="17">
        <v>2.59</v>
      </c>
      <c r="L36" s="44">
        <f t="shared" si="13"/>
        <v>46.46</v>
      </c>
    </row>
    <row r="37" spans="1:12">
      <c r="A37" s="16" t="s">
        <v>29</v>
      </c>
      <c r="B37" s="17" t="s">
        <v>30</v>
      </c>
      <c r="C37" s="17" t="s">
        <v>83</v>
      </c>
      <c r="D37" s="18">
        <f t="shared" si="7"/>
        <v>38.65</v>
      </c>
      <c r="E37" s="17">
        <f t="shared" si="7"/>
        <v>0.77</v>
      </c>
      <c r="F37" s="17">
        <f t="shared" si="9"/>
        <v>7.73</v>
      </c>
      <c r="G37" s="17">
        <f t="shared" si="10"/>
        <v>1.93</v>
      </c>
      <c r="H37" s="17">
        <f t="shared" si="11"/>
        <v>1.93</v>
      </c>
      <c r="I37" s="43">
        <f t="shared" si="8"/>
        <v>2.31</v>
      </c>
      <c r="J37" s="17">
        <f t="shared" si="12"/>
        <v>1.546</v>
      </c>
      <c r="K37" s="17">
        <v>2.59</v>
      </c>
      <c r="L37" s="44">
        <f t="shared" si="13"/>
        <v>57.45</v>
      </c>
    </row>
    <row r="38" spans="1:12">
      <c r="A38" s="16" t="s">
        <v>32</v>
      </c>
      <c r="B38" s="17" t="s">
        <v>33</v>
      </c>
      <c r="C38" s="17" t="s">
        <v>84</v>
      </c>
      <c r="D38" s="18">
        <f t="shared" si="7"/>
        <v>48.32</v>
      </c>
      <c r="E38" s="17">
        <f t="shared" si="7"/>
        <v>0.96</v>
      </c>
      <c r="F38" s="17">
        <f t="shared" si="9"/>
        <v>9.66</v>
      </c>
      <c r="G38" s="17">
        <f t="shared" si="10"/>
        <v>2.41</v>
      </c>
      <c r="H38" s="17">
        <f t="shared" si="11"/>
        <v>2.41</v>
      </c>
      <c r="I38" s="43">
        <f t="shared" si="8"/>
        <v>2.89</v>
      </c>
      <c r="J38" s="17">
        <f t="shared" si="12"/>
        <v>1.9328000000000001</v>
      </c>
      <c r="K38" s="17">
        <v>2.59</v>
      </c>
      <c r="L38" s="44">
        <f t="shared" si="13"/>
        <v>71.17</v>
      </c>
    </row>
    <row r="39" spans="1:12">
      <c r="A39" s="16" t="s">
        <v>35</v>
      </c>
      <c r="B39" s="17" t="s">
        <v>36</v>
      </c>
      <c r="C39" s="17" t="s">
        <v>85</v>
      </c>
      <c r="D39" s="18">
        <f t="shared" si="7"/>
        <v>60.4</v>
      </c>
      <c r="E39" s="17">
        <f t="shared" si="7"/>
        <v>1.2</v>
      </c>
      <c r="F39" s="17">
        <f t="shared" si="9"/>
        <v>12.08</v>
      </c>
      <c r="G39" s="17">
        <f t="shared" si="10"/>
        <v>3.02</v>
      </c>
      <c r="H39" s="17">
        <f t="shared" si="11"/>
        <v>3.02</v>
      </c>
      <c r="I39" s="43">
        <f t="shared" si="8"/>
        <v>3.62</v>
      </c>
      <c r="J39" s="17">
        <f t="shared" si="12"/>
        <v>2.4159999999999999</v>
      </c>
      <c r="K39" s="17">
        <v>2.59</v>
      </c>
      <c r="L39" s="44">
        <f t="shared" si="13"/>
        <v>88.34</v>
      </c>
    </row>
    <row r="40" spans="1:12">
      <c r="A40" s="16" t="s">
        <v>38</v>
      </c>
      <c r="B40" s="17" t="s">
        <v>39</v>
      </c>
      <c r="C40" s="17" t="s">
        <v>86</v>
      </c>
      <c r="D40" s="18">
        <f t="shared" si="7"/>
        <v>75.5</v>
      </c>
      <c r="E40" s="17">
        <f t="shared" si="7"/>
        <v>1.51</v>
      </c>
      <c r="F40" s="17">
        <f t="shared" si="9"/>
        <v>15.1</v>
      </c>
      <c r="G40" s="17">
        <f t="shared" si="10"/>
        <v>3.77</v>
      </c>
      <c r="H40" s="17">
        <f t="shared" si="11"/>
        <v>3.77</v>
      </c>
      <c r="I40" s="43">
        <f t="shared" si="8"/>
        <v>4.53</v>
      </c>
      <c r="J40" s="17">
        <f t="shared" si="12"/>
        <v>3.02</v>
      </c>
      <c r="K40" s="17">
        <v>2.59</v>
      </c>
      <c r="L40" s="44">
        <f t="shared" si="13"/>
        <v>109.79</v>
      </c>
    </row>
    <row r="41" spans="1:12">
      <c r="A41" s="16" t="s">
        <v>41</v>
      </c>
      <c r="B41" s="17" t="s">
        <v>42</v>
      </c>
      <c r="C41" s="19" t="s">
        <v>87</v>
      </c>
      <c r="D41" s="18">
        <f t="shared" si="7"/>
        <v>94.38</v>
      </c>
      <c r="E41" s="17">
        <f t="shared" si="7"/>
        <v>1.88</v>
      </c>
      <c r="F41" s="17">
        <f t="shared" si="9"/>
        <v>18.87</v>
      </c>
      <c r="G41" s="17">
        <f t="shared" si="10"/>
        <v>4.71</v>
      </c>
      <c r="H41" s="17">
        <f t="shared" si="11"/>
        <v>4.71</v>
      </c>
      <c r="I41" s="43">
        <f t="shared" si="8"/>
        <v>5.66</v>
      </c>
      <c r="J41" s="17">
        <f t="shared" si="12"/>
        <v>3.7751999999999999</v>
      </c>
      <c r="K41" s="17">
        <v>2.59</v>
      </c>
      <c r="L41" s="44">
        <f t="shared" si="13"/>
        <v>136.57</v>
      </c>
    </row>
    <row r="42" spans="1:12">
      <c r="A42" s="16" t="s">
        <v>44</v>
      </c>
      <c r="B42" s="17" t="s">
        <v>45</v>
      </c>
      <c r="C42" s="17" t="s">
        <v>88</v>
      </c>
      <c r="D42" s="18">
        <f t="shared" si="7"/>
        <v>117.97</v>
      </c>
      <c r="E42" s="17">
        <f t="shared" si="7"/>
        <v>2.35</v>
      </c>
      <c r="F42" s="17">
        <f t="shared" si="9"/>
        <v>23.59</v>
      </c>
      <c r="G42" s="17">
        <f t="shared" si="10"/>
        <v>5.89</v>
      </c>
      <c r="H42" s="17">
        <f t="shared" si="11"/>
        <v>5.89</v>
      </c>
      <c r="I42" s="43">
        <f t="shared" si="8"/>
        <v>7.07</v>
      </c>
      <c r="J42" s="17">
        <f t="shared" si="12"/>
        <v>4.7187999999999999</v>
      </c>
      <c r="K42" s="17">
        <v>2.59</v>
      </c>
      <c r="L42" s="44">
        <f t="shared" si="13"/>
        <v>170.06</v>
      </c>
    </row>
    <row r="43" spans="1:12">
      <c r="A43" s="16" t="s">
        <v>47</v>
      </c>
      <c r="B43" s="17" t="s">
        <v>48</v>
      </c>
      <c r="C43" s="17" t="s">
        <v>89</v>
      </c>
      <c r="D43" s="18">
        <f t="shared" si="7"/>
        <v>147.47</v>
      </c>
      <c r="E43" s="17">
        <f t="shared" si="7"/>
        <v>2.94</v>
      </c>
      <c r="F43" s="17">
        <f t="shared" si="9"/>
        <v>29.49</v>
      </c>
      <c r="G43" s="17">
        <f t="shared" si="10"/>
        <v>7.37</v>
      </c>
      <c r="H43" s="17">
        <f t="shared" si="11"/>
        <v>7.37</v>
      </c>
      <c r="I43" s="43">
        <f t="shared" si="8"/>
        <v>8.84</v>
      </c>
      <c r="J43" s="17">
        <f t="shared" si="12"/>
        <v>5.8987999999999996</v>
      </c>
      <c r="K43" s="17">
        <v>2.59</v>
      </c>
      <c r="L43" s="44">
        <f t="shared" si="13"/>
        <v>211.96</v>
      </c>
    </row>
    <row r="44" spans="1:12">
      <c r="A44" s="16" t="s">
        <v>50</v>
      </c>
      <c r="B44" s="17" t="s">
        <v>51</v>
      </c>
      <c r="C44" s="17" t="s">
        <v>90</v>
      </c>
      <c r="D44" s="18">
        <f t="shared" si="7"/>
        <v>184.34</v>
      </c>
      <c r="E44" s="17">
        <f t="shared" si="7"/>
        <v>3.68</v>
      </c>
      <c r="F44" s="17">
        <f t="shared" si="9"/>
        <v>36.86</v>
      </c>
      <c r="G44" s="17">
        <f t="shared" si="10"/>
        <v>9.2100000000000009</v>
      </c>
      <c r="H44" s="17">
        <f t="shared" si="11"/>
        <v>9.2100000000000009</v>
      </c>
      <c r="I44" s="43">
        <f t="shared" si="8"/>
        <v>11.06</v>
      </c>
      <c r="J44" s="17">
        <f t="shared" si="12"/>
        <v>7.3735999999999997</v>
      </c>
      <c r="K44" s="17">
        <v>2.59</v>
      </c>
      <c r="L44" s="44">
        <f t="shared" si="13"/>
        <v>264.32</v>
      </c>
    </row>
    <row r="45" spans="1:12">
      <c r="A45" s="16" t="s">
        <v>53</v>
      </c>
      <c r="B45" s="17" t="s">
        <v>54</v>
      </c>
      <c r="C45" s="17" t="s">
        <v>91</v>
      </c>
      <c r="D45" s="18">
        <f t="shared" si="7"/>
        <v>230.44</v>
      </c>
      <c r="E45" s="17">
        <f t="shared" si="7"/>
        <v>4.5999999999999996</v>
      </c>
      <c r="F45" s="17">
        <f t="shared" si="9"/>
        <v>46.08</v>
      </c>
      <c r="G45" s="17">
        <f t="shared" si="10"/>
        <v>11.52</v>
      </c>
      <c r="H45" s="17">
        <f t="shared" si="11"/>
        <v>11.52</v>
      </c>
      <c r="I45" s="43">
        <f t="shared" si="8"/>
        <v>13.82</v>
      </c>
      <c r="J45" s="17">
        <f t="shared" si="12"/>
        <v>9.2175999999999991</v>
      </c>
      <c r="K45" s="17">
        <v>2.59</v>
      </c>
      <c r="L45" s="44">
        <f t="shared" si="13"/>
        <v>329.78</v>
      </c>
    </row>
    <row r="46" spans="1:12">
      <c r="A46" s="16" t="s">
        <v>56</v>
      </c>
      <c r="B46" s="17" t="s">
        <v>57</v>
      </c>
      <c r="C46" s="17" t="s">
        <v>92</v>
      </c>
      <c r="D46" s="18">
        <f t="shared" si="7"/>
        <v>288.05</v>
      </c>
      <c r="E46" s="17">
        <f t="shared" si="7"/>
        <v>5.76</v>
      </c>
      <c r="F46" s="17">
        <f t="shared" si="9"/>
        <v>57.61</v>
      </c>
      <c r="G46" s="17">
        <f t="shared" si="10"/>
        <v>14.4</v>
      </c>
      <c r="H46" s="17">
        <f t="shared" si="11"/>
        <v>14.4</v>
      </c>
      <c r="I46" s="43">
        <f t="shared" si="8"/>
        <v>17.28</v>
      </c>
      <c r="J46" s="17">
        <f t="shared" si="12"/>
        <v>11.522</v>
      </c>
      <c r="K46" s="17">
        <v>2.59</v>
      </c>
      <c r="L46" s="44">
        <f t="shared" si="13"/>
        <v>411.61</v>
      </c>
    </row>
    <row r="47" spans="1:12">
      <c r="A47" s="16" t="s">
        <v>59</v>
      </c>
      <c r="B47" s="17" t="s">
        <v>60</v>
      </c>
      <c r="C47" s="17" t="s">
        <v>93</v>
      </c>
      <c r="D47" s="18">
        <f t="shared" si="7"/>
        <v>360.06</v>
      </c>
      <c r="E47" s="17">
        <f t="shared" si="7"/>
        <v>7.2</v>
      </c>
      <c r="F47" s="17">
        <f t="shared" si="9"/>
        <v>72.010000000000005</v>
      </c>
      <c r="G47" s="17">
        <f t="shared" si="10"/>
        <v>18</v>
      </c>
      <c r="H47" s="17">
        <f t="shared" si="11"/>
        <v>18</v>
      </c>
      <c r="I47" s="43">
        <f t="shared" si="8"/>
        <v>21.6</v>
      </c>
      <c r="J47" s="17">
        <f t="shared" si="12"/>
        <v>14.4024</v>
      </c>
      <c r="K47" s="17">
        <v>2.59</v>
      </c>
      <c r="L47" s="44">
        <f t="shared" si="13"/>
        <v>513.86</v>
      </c>
    </row>
    <row r="48" spans="1:12">
      <c r="A48" s="16" t="s">
        <v>62</v>
      </c>
      <c r="B48" s="17" t="s">
        <v>63</v>
      </c>
      <c r="C48" s="17" t="s">
        <v>94</v>
      </c>
      <c r="D48" s="18">
        <f t="shared" si="7"/>
        <v>424.55</v>
      </c>
      <c r="E48" s="17">
        <f t="shared" si="7"/>
        <v>8.49</v>
      </c>
      <c r="F48" s="17">
        <f t="shared" si="9"/>
        <v>84.91</v>
      </c>
      <c r="G48" s="17">
        <f t="shared" si="10"/>
        <v>21.22</v>
      </c>
      <c r="H48" s="17">
        <f t="shared" si="11"/>
        <v>21.22</v>
      </c>
      <c r="I48" s="43">
        <f t="shared" si="8"/>
        <v>25.47</v>
      </c>
      <c r="J48" s="17">
        <f t="shared" si="12"/>
        <v>16.981999999999999</v>
      </c>
      <c r="K48" s="17">
        <v>2.59</v>
      </c>
      <c r="L48" s="44">
        <f t="shared" si="13"/>
        <v>605.42999999999995</v>
      </c>
    </row>
    <row r="49" spans="1:13">
      <c r="A49" s="16" t="s">
        <v>65</v>
      </c>
      <c r="B49" s="17" t="s">
        <v>66</v>
      </c>
      <c r="C49" s="17" t="s">
        <v>95</v>
      </c>
      <c r="D49" s="18">
        <f t="shared" si="7"/>
        <v>460.66</v>
      </c>
      <c r="E49" s="17">
        <f t="shared" si="7"/>
        <v>9.2100000000000009</v>
      </c>
      <c r="F49" s="17">
        <f t="shared" si="9"/>
        <v>92.13</v>
      </c>
      <c r="G49" s="17">
        <f t="shared" si="10"/>
        <v>23.03</v>
      </c>
      <c r="H49" s="17">
        <f t="shared" si="11"/>
        <v>23.03</v>
      </c>
      <c r="I49" s="43">
        <f t="shared" si="8"/>
        <v>27.63</v>
      </c>
      <c r="J49" s="17">
        <f t="shared" si="12"/>
        <v>18.426400000000001</v>
      </c>
      <c r="K49" s="17">
        <v>2.59</v>
      </c>
      <c r="L49" s="44">
        <f t="shared" si="13"/>
        <v>656.7</v>
      </c>
    </row>
    <row r="50" spans="1:13">
      <c r="A50" s="20" t="s">
        <v>68</v>
      </c>
      <c r="B50" s="21" t="s">
        <v>69</v>
      </c>
      <c r="C50" s="21" t="s">
        <v>96</v>
      </c>
      <c r="D50" s="22">
        <f t="shared" si="7"/>
        <v>690.14</v>
      </c>
      <c r="E50" s="21">
        <f t="shared" si="7"/>
        <v>13.8</v>
      </c>
      <c r="F50" s="21">
        <f t="shared" si="9"/>
        <v>138.02000000000001</v>
      </c>
      <c r="G50" s="21">
        <f t="shared" si="10"/>
        <v>34.5</v>
      </c>
      <c r="H50" s="21">
        <f t="shared" si="11"/>
        <v>34.5</v>
      </c>
      <c r="I50" s="51">
        <f t="shared" si="8"/>
        <v>41.4</v>
      </c>
      <c r="J50" s="17">
        <f t="shared" si="12"/>
        <v>27.605599999999999</v>
      </c>
      <c r="K50" s="17">
        <v>2.59</v>
      </c>
      <c r="L50" s="45">
        <f t="shared" si="13"/>
        <v>982.55</v>
      </c>
    </row>
    <row r="51" spans="1:13">
      <c r="A51" s="23"/>
      <c r="B51" s="23"/>
      <c r="C51" s="23"/>
      <c r="D51" s="24"/>
      <c r="E51" s="23"/>
      <c r="F51" s="23"/>
      <c r="G51" s="23"/>
      <c r="H51" s="23"/>
      <c r="I51" s="46"/>
      <c r="J51" s="23"/>
      <c r="K51" s="23"/>
      <c r="L51" s="23"/>
    </row>
    <row r="52" spans="1:13">
      <c r="A52" s="23"/>
      <c r="B52" s="23"/>
      <c r="C52" s="23"/>
      <c r="D52" s="24"/>
      <c r="E52" s="23"/>
      <c r="F52" s="23"/>
      <c r="G52" s="23"/>
      <c r="H52" s="23"/>
      <c r="I52" s="46"/>
      <c r="J52" s="23"/>
      <c r="K52" s="23"/>
      <c r="L52" s="23"/>
    </row>
    <row r="53" spans="1:13">
      <c r="A53" s="1" t="s">
        <v>97</v>
      </c>
      <c r="B53" s="25"/>
      <c r="C53" s="25"/>
      <c r="D53" s="25"/>
      <c r="E53" s="25"/>
      <c r="F53" s="25"/>
      <c r="G53" s="25"/>
      <c r="H53" s="25"/>
      <c r="I53" s="25"/>
      <c r="J53" s="25"/>
      <c r="K53" s="25"/>
      <c r="L53" s="25"/>
      <c r="M53" s="47"/>
    </row>
    <row r="54" spans="1:13">
      <c r="A54" s="32" t="s">
        <v>98</v>
      </c>
      <c r="B54" s="33"/>
      <c r="C54" s="33"/>
      <c r="D54" s="33"/>
      <c r="E54" s="33"/>
      <c r="F54" s="33"/>
      <c r="G54" s="33"/>
      <c r="H54" s="33"/>
      <c r="I54" s="33"/>
      <c r="J54" s="33"/>
      <c r="K54" s="33"/>
      <c r="L54" s="33"/>
      <c r="M54" s="52"/>
    </row>
    <row r="55" spans="1:13" ht="36">
      <c r="A55" s="7" t="s">
        <v>3</v>
      </c>
      <c r="B55" s="8"/>
      <c r="C55" s="9" t="s">
        <v>99</v>
      </c>
      <c r="D55" s="10" t="s">
        <v>100</v>
      </c>
      <c r="E55" s="34" t="s">
        <v>8</v>
      </c>
      <c r="F55" s="11">
        <v>0.02</v>
      </c>
      <c r="G55" s="11">
        <v>0.2</v>
      </c>
      <c r="H55" s="11">
        <v>0.05</v>
      </c>
      <c r="I55" s="11">
        <v>0.05</v>
      </c>
      <c r="J55" s="11">
        <v>0.06</v>
      </c>
      <c r="K55" s="34" t="s">
        <v>6</v>
      </c>
      <c r="L55" s="34" t="s">
        <v>7</v>
      </c>
      <c r="M55" s="41" t="s">
        <v>101</v>
      </c>
    </row>
    <row r="56" spans="1:13">
      <c r="A56" s="12"/>
      <c r="B56" s="13"/>
      <c r="C56" s="14"/>
      <c r="D56" s="15"/>
      <c r="E56" s="10"/>
      <c r="F56" s="15" t="s">
        <v>9</v>
      </c>
      <c r="G56" s="15" t="s">
        <v>10</v>
      </c>
      <c r="H56" s="15" t="s">
        <v>11</v>
      </c>
      <c r="I56" s="15" t="s">
        <v>12</v>
      </c>
      <c r="J56" s="15" t="s">
        <v>13</v>
      </c>
      <c r="K56" s="10"/>
      <c r="L56" s="10"/>
      <c r="M56" s="42"/>
    </row>
    <row r="57" spans="1:13">
      <c r="A57" s="35" t="s">
        <v>14</v>
      </c>
      <c r="B57" s="36" t="s">
        <v>102</v>
      </c>
      <c r="C57" s="37">
        <v>17.32</v>
      </c>
      <c r="D57" s="37">
        <v>58.94</v>
      </c>
      <c r="E57" s="37">
        <f>SUM(C57:D57)</f>
        <v>76.260000000000005</v>
      </c>
      <c r="F57" s="36">
        <f>TRUNC(E57*2%,2)</f>
        <v>1.52</v>
      </c>
      <c r="G57" s="36">
        <f>TRUNC(E57*20%,2)</f>
        <v>15.25</v>
      </c>
      <c r="H57" s="36">
        <f>TRUNC(E57*5%,2)</f>
        <v>3.81</v>
      </c>
      <c r="I57" s="36">
        <f>TRUNC(E57*5%,2)</f>
        <v>3.81</v>
      </c>
      <c r="J57" s="53">
        <f t="shared" ref="J57:J82" si="14">TRUNC(E57*6%,2)</f>
        <v>4.57</v>
      </c>
      <c r="K57" s="36">
        <f>SUM(E57*4%)</f>
        <v>3.0503999999999998</v>
      </c>
      <c r="L57" s="36">
        <v>2.59</v>
      </c>
      <c r="M57" s="54">
        <f>TRUNC(SUM(E57:L57),2)</f>
        <v>110.86</v>
      </c>
    </row>
    <row r="58" spans="1:13">
      <c r="A58" s="16" t="s">
        <v>17</v>
      </c>
      <c r="B58" s="17" t="s">
        <v>103</v>
      </c>
      <c r="C58" s="18">
        <v>34.86</v>
      </c>
      <c r="D58" s="37">
        <v>58.94</v>
      </c>
      <c r="E58" s="37">
        <f t="shared" ref="E58:E82" si="15">SUM(C58:D58)</f>
        <v>93.8</v>
      </c>
      <c r="F58" s="36">
        <f t="shared" ref="F58:F82" si="16">TRUNC(E58*2%,2)</f>
        <v>1.87</v>
      </c>
      <c r="G58" s="36">
        <f t="shared" ref="G58:G82" si="17">TRUNC(E58*20%,2)</f>
        <v>18.760000000000002</v>
      </c>
      <c r="H58" s="36">
        <f t="shared" ref="H58:H82" si="18">TRUNC(E58*5%,2)</f>
        <v>4.6900000000000004</v>
      </c>
      <c r="I58" s="36">
        <f t="shared" ref="I58:I82" si="19">TRUNC(E58*5%,2)</f>
        <v>4.6900000000000004</v>
      </c>
      <c r="J58" s="53">
        <f t="shared" si="14"/>
        <v>5.62</v>
      </c>
      <c r="K58" s="36">
        <f t="shared" ref="K58:K82" si="20">SUM(E58*4%)</f>
        <v>3.7519999999999998</v>
      </c>
      <c r="L58" s="36">
        <v>2.59</v>
      </c>
      <c r="M58" s="54">
        <f>SUM(E58:L58)</f>
        <v>135.77199999999999</v>
      </c>
    </row>
    <row r="59" spans="1:13">
      <c r="A59" s="16" t="s">
        <v>20</v>
      </c>
      <c r="B59" s="17" t="s">
        <v>104</v>
      </c>
      <c r="C59" s="18">
        <v>52.26</v>
      </c>
      <c r="D59" s="37">
        <v>58.94</v>
      </c>
      <c r="E59" s="37">
        <f t="shared" si="15"/>
        <v>111.2</v>
      </c>
      <c r="F59" s="36">
        <f t="shared" si="16"/>
        <v>2.2200000000000002</v>
      </c>
      <c r="G59" s="36">
        <f t="shared" si="17"/>
        <v>22.24</v>
      </c>
      <c r="H59" s="36">
        <f t="shared" si="18"/>
        <v>5.56</v>
      </c>
      <c r="I59" s="36">
        <f t="shared" si="19"/>
        <v>5.56</v>
      </c>
      <c r="J59" s="53">
        <f t="shared" si="14"/>
        <v>6.67</v>
      </c>
      <c r="K59" s="36">
        <f t="shared" si="20"/>
        <v>4.4480000000000004</v>
      </c>
      <c r="L59" s="36">
        <v>2.59</v>
      </c>
      <c r="M59" s="54">
        <f t="shared" ref="M59:M82" si="21">SUM(E59:L59)</f>
        <v>160.488</v>
      </c>
    </row>
    <row r="60" spans="1:13">
      <c r="A60" s="16" t="s">
        <v>23</v>
      </c>
      <c r="B60" s="17" t="s">
        <v>105</v>
      </c>
      <c r="C60" s="18">
        <v>69.819999999999993</v>
      </c>
      <c r="D60" s="37">
        <v>58.94</v>
      </c>
      <c r="E60" s="37">
        <f t="shared" si="15"/>
        <v>128.76</v>
      </c>
      <c r="F60" s="36">
        <f t="shared" si="16"/>
        <v>2.57</v>
      </c>
      <c r="G60" s="36">
        <f t="shared" si="17"/>
        <v>25.75</v>
      </c>
      <c r="H60" s="36">
        <f t="shared" si="18"/>
        <v>6.43</v>
      </c>
      <c r="I60" s="36">
        <f t="shared" si="19"/>
        <v>6.43</v>
      </c>
      <c r="J60" s="53">
        <f t="shared" si="14"/>
        <v>7.72</v>
      </c>
      <c r="K60" s="36">
        <f t="shared" si="20"/>
        <v>5.1504000000000003</v>
      </c>
      <c r="L60" s="36">
        <v>2.59</v>
      </c>
      <c r="M60" s="54">
        <f t="shared" si="21"/>
        <v>185.40039999999999</v>
      </c>
    </row>
    <row r="61" spans="1:13">
      <c r="A61" s="16" t="s">
        <v>26</v>
      </c>
      <c r="B61" s="17" t="s">
        <v>106</v>
      </c>
      <c r="C61" s="18">
        <v>87.24</v>
      </c>
      <c r="D61" s="37">
        <v>58.94</v>
      </c>
      <c r="E61" s="37">
        <f t="shared" si="15"/>
        <v>146.18</v>
      </c>
      <c r="F61" s="36">
        <f t="shared" si="16"/>
        <v>2.92</v>
      </c>
      <c r="G61" s="36">
        <f t="shared" si="17"/>
        <v>29.23</v>
      </c>
      <c r="H61" s="36">
        <f t="shared" si="18"/>
        <v>7.3</v>
      </c>
      <c r="I61" s="36">
        <f t="shared" si="19"/>
        <v>7.3</v>
      </c>
      <c r="J61" s="53">
        <f t="shared" si="14"/>
        <v>8.77</v>
      </c>
      <c r="K61" s="36">
        <f t="shared" si="20"/>
        <v>5.8472</v>
      </c>
      <c r="L61" s="36">
        <v>2.59</v>
      </c>
      <c r="M61" s="54">
        <f t="shared" si="21"/>
        <v>210.13720000000001</v>
      </c>
    </row>
    <row r="62" spans="1:13">
      <c r="A62" s="16" t="s">
        <v>29</v>
      </c>
      <c r="B62" s="17" t="s">
        <v>107</v>
      </c>
      <c r="C62" s="18">
        <v>104.63</v>
      </c>
      <c r="D62" s="37">
        <v>58.94</v>
      </c>
      <c r="E62" s="37">
        <f t="shared" si="15"/>
        <v>163.57</v>
      </c>
      <c r="F62" s="36">
        <f t="shared" si="16"/>
        <v>3.27</v>
      </c>
      <c r="G62" s="36">
        <f t="shared" si="17"/>
        <v>32.71</v>
      </c>
      <c r="H62" s="36">
        <f t="shared" si="18"/>
        <v>8.17</v>
      </c>
      <c r="I62" s="36">
        <f t="shared" si="19"/>
        <v>8.17</v>
      </c>
      <c r="J62" s="53">
        <f t="shared" si="14"/>
        <v>9.81</v>
      </c>
      <c r="K62" s="36">
        <f t="shared" si="20"/>
        <v>6.5427999999999997</v>
      </c>
      <c r="L62" s="36">
        <v>2.59</v>
      </c>
      <c r="M62" s="54">
        <f t="shared" si="21"/>
        <v>234.83279999999999</v>
      </c>
    </row>
    <row r="63" spans="1:13">
      <c r="A63" s="16" t="s">
        <v>32</v>
      </c>
      <c r="B63" s="17" t="s">
        <v>108</v>
      </c>
      <c r="C63" s="18">
        <v>122.21</v>
      </c>
      <c r="D63" s="37">
        <v>58.94</v>
      </c>
      <c r="E63" s="37">
        <f t="shared" si="15"/>
        <v>181.15</v>
      </c>
      <c r="F63" s="36">
        <f t="shared" si="16"/>
        <v>3.62</v>
      </c>
      <c r="G63" s="36">
        <f t="shared" si="17"/>
        <v>36.229999999999997</v>
      </c>
      <c r="H63" s="36">
        <f t="shared" si="18"/>
        <v>9.0500000000000007</v>
      </c>
      <c r="I63" s="36">
        <f t="shared" si="19"/>
        <v>9.0500000000000007</v>
      </c>
      <c r="J63" s="53">
        <f t="shared" si="14"/>
        <v>10.86</v>
      </c>
      <c r="K63" s="36">
        <f t="shared" si="20"/>
        <v>7.2460000000000004</v>
      </c>
      <c r="L63" s="36">
        <v>2.59</v>
      </c>
      <c r="M63" s="54">
        <f t="shared" si="21"/>
        <v>259.79599999999999</v>
      </c>
    </row>
    <row r="64" spans="1:13">
      <c r="A64" s="16" t="s">
        <v>35</v>
      </c>
      <c r="B64" s="17" t="s">
        <v>109</v>
      </c>
      <c r="C64" s="18">
        <v>139.61000000000001</v>
      </c>
      <c r="D64" s="37">
        <v>58.94</v>
      </c>
      <c r="E64" s="37">
        <f t="shared" si="15"/>
        <v>198.55</v>
      </c>
      <c r="F64" s="36">
        <f t="shared" si="16"/>
        <v>3.97</v>
      </c>
      <c r="G64" s="36">
        <f t="shared" si="17"/>
        <v>39.71</v>
      </c>
      <c r="H64" s="36">
        <f t="shared" si="18"/>
        <v>9.92</v>
      </c>
      <c r="I64" s="36">
        <f t="shared" si="19"/>
        <v>9.92</v>
      </c>
      <c r="J64" s="53">
        <f t="shared" si="14"/>
        <v>11.91</v>
      </c>
      <c r="K64" s="36">
        <f t="shared" si="20"/>
        <v>7.9420000000000002</v>
      </c>
      <c r="L64" s="36">
        <v>2.59</v>
      </c>
      <c r="M64" s="54">
        <f t="shared" si="21"/>
        <v>284.512</v>
      </c>
    </row>
    <row r="65" spans="1:13">
      <c r="A65" s="16" t="s">
        <v>38</v>
      </c>
      <c r="B65" s="17" t="s">
        <v>110</v>
      </c>
      <c r="C65" s="18">
        <v>157.03</v>
      </c>
      <c r="D65" s="37">
        <v>58.94</v>
      </c>
      <c r="E65" s="37">
        <f t="shared" si="15"/>
        <v>215.97</v>
      </c>
      <c r="F65" s="36">
        <f t="shared" si="16"/>
        <v>4.3099999999999996</v>
      </c>
      <c r="G65" s="36">
        <f t="shared" si="17"/>
        <v>43.19</v>
      </c>
      <c r="H65" s="36">
        <f t="shared" si="18"/>
        <v>10.79</v>
      </c>
      <c r="I65" s="36">
        <f t="shared" si="19"/>
        <v>10.79</v>
      </c>
      <c r="J65" s="53">
        <f t="shared" si="14"/>
        <v>12.95</v>
      </c>
      <c r="K65" s="36">
        <f t="shared" si="20"/>
        <v>8.6387999999999998</v>
      </c>
      <c r="L65" s="36">
        <v>2.59</v>
      </c>
      <c r="M65" s="54">
        <f t="shared" si="21"/>
        <v>309.22879999999998</v>
      </c>
    </row>
    <row r="66" spans="1:13">
      <c r="A66" s="16" t="s">
        <v>41</v>
      </c>
      <c r="B66" s="17" t="s">
        <v>111</v>
      </c>
      <c r="C66" s="18">
        <v>174.56</v>
      </c>
      <c r="D66" s="37">
        <v>58.94</v>
      </c>
      <c r="E66" s="37">
        <f t="shared" si="15"/>
        <v>233.5</v>
      </c>
      <c r="F66" s="36">
        <f t="shared" si="16"/>
        <v>4.67</v>
      </c>
      <c r="G66" s="36">
        <f t="shared" si="17"/>
        <v>46.7</v>
      </c>
      <c r="H66" s="36">
        <f t="shared" si="18"/>
        <v>11.67</v>
      </c>
      <c r="I66" s="36">
        <f t="shared" si="19"/>
        <v>11.67</v>
      </c>
      <c r="J66" s="53">
        <f t="shared" si="14"/>
        <v>14.01</v>
      </c>
      <c r="K66" s="36">
        <f t="shared" si="20"/>
        <v>9.34</v>
      </c>
      <c r="L66" s="36">
        <v>2.59</v>
      </c>
      <c r="M66" s="54">
        <f t="shared" si="21"/>
        <v>334.15</v>
      </c>
    </row>
    <row r="67" spans="1:13">
      <c r="A67" s="16" t="s">
        <v>44</v>
      </c>
      <c r="B67" s="17" t="s">
        <v>112</v>
      </c>
      <c r="C67" s="18">
        <v>209.54</v>
      </c>
      <c r="D67" s="37">
        <v>58.94</v>
      </c>
      <c r="E67" s="37">
        <f t="shared" si="15"/>
        <v>268.48</v>
      </c>
      <c r="F67" s="36">
        <f t="shared" si="16"/>
        <v>5.36</v>
      </c>
      <c r="G67" s="36">
        <f t="shared" si="17"/>
        <v>53.69</v>
      </c>
      <c r="H67" s="36">
        <f t="shared" si="18"/>
        <v>13.42</v>
      </c>
      <c r="I67" s="36">
        <f t="shared" si="19"/>
        <v>13.42</v>
      </c>
      <c r="J67" s="53">
        <f t="shared" si="14"/>
        <v>16.100000000000001</v>
      </c>
      <c r="K67" s="36">
        <f t="shared" si="20"/>
        <v>10.7392</v>
      </c>
      <c r="L67" s="36">
        <v>2.59</v>
      </c>
      <c r="M67" s="54">
        <f t="shared" si="21"/>
        <v>383.79919999999998</v>
      </c>
    </row>
    <row r="68" spans="1:13">
      <c r="A68" s="16" t="s">
        <v>47</v>
      </c>
      <c r="B68" s="17" t="s">
        <v>113</v>
      </c>
      <c r="C68" s="18">
        <v>244.51</v>
      </c>
      <c r="D68" s="37">
        <v>58.94</v>
      </c>
      <c r="E68" s="37">
        <f t="shared" si="15"/>
        <v>303.45</v>
      </c>
      <c r="F68" s="36">
        <f t="shared" si="16"/>
        <v>6.06</v>
      </c>
      <c r="G68" s="36">
        <f t="shared" si="17"/>
        <v>60.69</v>
      </c>
      <c r="H68" s="36">
        <f t="shared" si="18"/>
        <v>15.17</v>
      </c>
      <c r="I68" s="36">
        <f t="shared" si="19"/>
        <v>15.17</v>
      </c>
      <c r="J68" s="53">
        <f t="shared" si="14"/>
        <v>18.2</v>
      </c>
      <c r="K68" s="36">
        <f t="shared" si="20"/>
        <v>12.138</v>
      </c>
      <c r="L68" s="36">
        <v>2.59</v>
      </c>
      <c r="M68" s="54">
        <f t="shared" si="21"/>
        <v>433.46800000000002</v>
      </c>
    </row>
    <row r="69" spans="1:13">
      <c r="A69" s="16" t="s">
        <v>50</v>
      </c>
      <c r="B69" s="17" t="s">
        <v>114</v>
      </c>
      <c r="C69" s="18">
        <v>279.33999999999997</v>
      </c>
      <c r="D69" s="37">
        <v>58.94</v>
      </c>
      <c r="E69" s="37">
        <f t="shared" si="15"/>
        <v>338.28</v>
      </c>
      <c r="F69" s="36">
        <f t="shared" si="16"/>
        <v>6.76</v>
      </c>
      <c r="G69" s="36">
        <f t="shared" si="17"/>
        <v>67.650000000000006</v>
      </c>
      <c r="H69" s="36">
        <f t="shared" si="18"/>
        <v>16.91</v>
      </c>
      <c r="I69" s="36">
        <f t="shared" si="19"/>
        <v>16.91</v>
      </c>
      <c r="J69" s="53">
        <f t="shared" si="14"/>
        <v>20.29</v>
      </c>
      <c r="K69" s="36">
        <f t="shared" si="20"/>
        <v>13.5312</v>
      </c>
      <c r="L69" s="36">
        <v>2.59</v>
      </c>
      <c r="M69" s="54">
        <f t="shared" si="21"/>
        <v>482.9212</v>
      </c>
    </row>
    <row r="70" spans="1:13">
      <c r="A70" s="16" t="s">
        <v>53</v>
      </c>
      <c r="B70" s="17" t="s">
        <v>115</v>
      </c>
      <c r="C70" s="18">
        <v>314.3</v>
      </c>
      <c r="D70" s="37">
        <v>58.94</v>
      </c>
      <c r="E70" s="37">
        <f t="shared" si="15"/>
        <v>373.24</v>
      </c>
      <c r="F70" s="36">
        <f t="shared" si="16"/>
        <v>7.46</v>
      </c>
      <c r="G70" s="36">
        <f t="shared" si="17"/>
        <v>74.64</v>
      </c>
      <c r="H70" s="36">
        <f t="shared" si="18"/>
        <v>18.66</v>
      </c>
      <c r="I70" s="36">
        <f t="shared" si="19"/>
        <v>18.66</v>
      </c>
      <c r="J70" s="53">
        <f t="shared" si="14"/>
        <v>22.39</v>
      </c>
      <c r="K70" s="36">
        <f t="shared" si="20"/>
        <v>14.929600000000001</v>
      </c>
      <c r="L70" s="36">
        <v>2.59</v>
      </c>
      <c r="M70" s="54">
        <f t="shared" si="21"/>
        <v>532.56960000000004</v>
      </c>
    </row>
    <row r="71" spans="1:13">
      <c r="A71" s="16" t="s">
        <v>56</v>
      </c>
      <c r="B71" s="17" t="s">
        <v>116</v>
      </c>
      <c r="C71" s="18">
        <v>349.25</v>
      </c>
      <c r="D71" s="37">
        <v>58.94</v>
      </c>
      <c r="E71" s="37">
        <f t="shared" si="15"/>
        <v>408.19</v>
      </c>
      <c r="F71" s="36">
        <f t="shared" si="16"/>
        <v>8.16</v>
      </c>
      <c r="G71" s="36">
        <f t="shared" si="17"/>
        <v>81.63</v>
      </c>
      <c r="H71" s="36">
        <f t="shared" si="18"/>
        <v>20.399999999999999</v>
      </c>
      <c r="I71" s="36">
        <f t="shared" si="19"/>
        <v>20.399999999999999</v>
      </c>
      <c r="J71" s="53">
        <f t="shared" si="14"/>
        <v>24.49</v>
      </c>
      <c r="K71" s="36">
        <f t="shared" si="20"/>
        <v>16.3276</v>
      </c>
      <c r="L71" s="36">
        <v>2.59</v>
      </c>
      <c r="M71" s="54">
        <f t="shared" si="21"/>
        <v>582.18759999999997</v>
      </c>
    </row>
    <row r="72" spans="1:13">
      <c r="A72" s="16" t="s">
        <v>59</v>
      </c>
      <c r="B72" s="17" t="s">
        <v>117</v>
      </c>
      <c r="C72" s="18">
        <v>392.8</v>
      </c>
      <c r="D72" s="37">
        <v>58.94</v>
      </c>
      <c r="E72" s="37">
        <f t="shared" si="15"/>
        <v>451.74</v>
      </c>
      <c r="F72" s="36">
        <f t="shared" si="16"/>
        <v>9.0299999999999994</v>
      </c>
      <c r="G72" s="36">
        <f t="shared" si="17"/>
        <v>90.34</v>
      </c>
      <c r="H72" s="36">
        <f t="shared" si="18"/>
        <v>22.58</v>
      </c>
      <c r="I72" s="36">
        <f t="shared" si="19"/>
        <v>22.58</v>
      </c>
      <c r="J72" s="53">
        <f t="shared" si="14"/>
        <v>27.1</v>
      </c>
      <c r="K72" s="36">
        <f t="shared" si="20"/>
        <v>18.069600000000001</v>
      </c>
      <c r="L72" s="36">
        <v>2.59</v>
      </c>
      <c r="M72" s="54">
        <f t="shared" si="21"/>
        <v>644.02959999999996</v>
      </c>
    </row>
    <row r="73" spans="1:13">
      <c r="A73" s="16" t="s">
        <v>62</v>
      </c>
      <c r="B73" s="17" t="s">
        <v>118</v>
      </c>
      <c r="C73" s="18">
        <v>436.35</v>
      </c>
      <c r="D73" s="37">
        <v>58.94</v>
      </c>
      <c r="E73" s="37">
        <f t="shared" si="15"/>
        <v>495.29</v>
      </c>
      <c r="F73" s="36">
        <f t="shared" si="16"/>
        <v>9.9</v>
      </c>
      <c r="G73" s="36">
        <f t="shared" si="17"/>
        <v>99.05</v>
      </c>
      <c r="H73" s="36">
        <f t="shared" si="18"/>
        <v>24.76</v>
      </c>
      <c r="I73" s="36">
        <f t="shared" si="19"/>
        <v>24.76</v>
      </c>
      <c r="J73" s="53">
        <f t="shared" si="14"/>
        <v>29.71</v>
      </c>
      <c r="K73" s="36">
        <f t="shared" si="20"/>
        <v>19.811599999999999</v>
      </c>
      <c r="L73" s="36">
        <v>2.59</v>
      </c>
      <c r="M73" s="54">
        <f t="shared" si="21"/>
        <v>705.87159999999994</v>
      </c>
    </row>
    <row r="74" spans="1:13">
      <c r="A74" s="16" t="s">
        <v>65</v>
      </c>
      <c r="B74" s="17" t="s">
        <v>119</v>
      </c>
      <c r="C74" s="18">
        <v>479.88</v>
      </c>
      <c r="D74" s="37">
        <v>58.94</v>
      </c>
      <c r="E74" s="37">
        <f t="shared" si="15"/>
        <v>538.82000000000005</v>
      </c>
      <c r="F74" s="36">
        <f t="shared" si="16"/>
        <v>10.77</v>
      </c>
      <c r="G74" s="36">
        <f t="shared" si="17"/>
        <v>107.76</v>
      </c>
      <c r="H74" s="36">
        <f t="shared" si="18"/>
        <v>26.94</v>
      </c>
      <c r="I74" s="36">
        <f t="shared" si="19"/>
        <v>26.94</v>
      </c>
      <c r="J74" s="53">
        <f t="shared" si="14"/>
        <v>32.32</v>
      </c>
      <c r="K74" s="36">
        <f t="shared" si="20"/>
        <v>21.552800000000001</v>
      </c>
      <c r="L74" s="36">
        <v>2.59</v>
      </c>
      <c r="M74" s="54">
        <f t="shared" si="21"/>
        <v>767.69280000000003</v>
      </c>
    </row>
    <row r="75" spans="1:13">
      <c r="A75" s="16" t="s">
        <v>68</v>
      </c>
      <c r="B75" s="17" t="s">
        <v>120</v>
      </c>
      <c r="C75" s="18">
        <v>523.41999999999996</v>
      </c>
      <c r="D75" s="37">
        <v>58.94</v>
      </c>
      <c r="E75" s="37">
        <f t="shared" si="15"/>
        <v>582.36</v>
      </c>
      <c r="F75" s="36">
        <f t="shared" si="16"/>
        <v>11.64</v>
      </c>
      <c r="G75" s="36">
        <f t="shared" si="17"/>
        <v>116.47</v>
      </c>
      <c r="H75" s="36">
        <f t="shared" si="18"/>
        <v>29.11</v>
      </c>
      <c r="I75" s="36">
        <f t="shared" si="19"/>
        <v>29.11</v>
      </c>
      <c r="J75" s="53">
        <f t="shared" si="14"/>
        <v>34.94</v>
      </c>
      <c r="K75" s="36">
        <f t="shared" si="20"/>
        <v>23.2944</v>
      </c>
      <c r="L75" s="36">
        <v>2.59</v>
      </c>
      <c r="M75" s="54">
        <f t="shared" si="21"/>
        <v>829.51440000000002</v>
      </c>
    </row>
    <row r="76" spans="1:13">
      <c r="A76" s="16" t="s">
        <v>121</v>
      </c>
      <c r="B76" s="17" t="s">
        <v>122</v>
      </c>
      <c r="C76" s="18">
        <v>567</v>
      </c>
      <c r="D76" s="37">
        <v>58.94</v>
      </c>
      <c r="E76" s="37">
        <f t="shared" si="15"/>
        <v>625.94000000000005</v>
      </c>
      <c r="F76" s="36">
        <f t="shared" si="16"/>
        <v>12.51</v>
      </c>
      <c r="G76" s="36">
        <f t="shared" si="17"/>
        <v>125.18</v>
      </c>
      <c r="H76" s="36">
        <f t="shared" si="18"/>
        <v>31.29</v>
      </c>
      <c r="I76" s="36">
        <f t="shared" si="19"/>
        <v>31.29</v>
      </c>
      <c r="J76" s="53">
        <f t="shared" si="14"/>
        <v>37.549999999999997</v>
      </c>
      <c r="K76" s="36">
        <f t="shared" si="20"/>
        <v>25.037600000000001</v>
      </c>
      <c r="L76" s="36">
        <v>2.59</v>
      </c>
      <c r="M76" s="54">
        <f t="shared" si="21"/>
        <v>891.38760000000002</v>
      </c>
    </row>
    <row r="77" spans="1:13">
      <c r="A77" s="16" t="s">
        <v>123</v>
      </c>
      <c r="B77" s="17" t="s">
        <v>124</v>
      </c>
      <c r="C77" s="18">
        <v>610.54</v>
      </c>
      <c r="D77" s="37">
        <v>58.94</v>
      </c>
      <c r="E77" s="37">
        <f t="shared" si="15"/>
        <v>669.48</v>
      </c>
      <c r="F77" s="36">
        <f t="shared" si="16"/>
        <v>13.38</v>
      </c>
      <c r="G77" s="36">
        <f t="shared" si="17"/>
        <v>133.88999999999999</v>
      </c>
      <c r="H77" s="36">
        <f t="shared" si="18"/>
        <v>33.47</v>
      </c>
      <c r="I77" s="36">
        <f t="shared" si="19"/>
        <v>33.47</v>
      </c>
      <c r="J77" s="53">
        <f t="shared" si="14"/>
        <v>40.159999999999997</v>
      </c>
      <c r="K77" s="36">
        <f t="shared" si="20"/>
        <v>26.779199999999999</v>
      </c>
      <c r="L77" s="36">
        <v>2.59</v>
      </c>
      <c r="M77" s="54">
        <f t="shared" si="21"/>
        <v>953.2192</v>
      </c>
    </row>
    <row r="78" spans="1:13">
      <c r="A78" s="16" t="s">
        <v>125</v>
      </c>
      <c r="B78" s="17" t="s">
        <v>126</v>
      </c>
      <c r="C78" s="18">
        <v>654.07000000000005</v>
      </c>
      <c r="D78" s="37">
        <v>58.94</v>
      </c>
      <c r="E78" s="37">
        <f t="shared" si="15"/>
        <v>713.01</v>
      </c>
      <c r="F78" s="36">
        <f t="shared" si="16"/>
        <v>14.26</v>
      </c>
      <c r="G78" s="36">
        <f t="shared" si="17"/>
        <v>142.6</v>
      </c>
      <c r="H78" s="36">
        <f t="shared" si="18"/>
        <v>35.65</v>
      </c>
      <c r="I78" s="36">
        <f t="shared" si="19"/>
        <v>35.65</v>
      </c>
      <c r="J78" s="53">
        <f t="shared" si="14"/>
        <v>42.78</v>
      </c>
      <c r="K78" s="36">
        <f t="shared" si="20"/>
        <v>28.520399999999999</v>
      </c>
      <c r="L78" s="36">
        <v>2.59</v>
      </c>
      <c r="M78" s="54">
        <f t="shared" si="21"/>
        <v>1015.0604</v>
      </c>
    </row>
    <row r="79" spans="1:13">
      <c r="A79" s="16" t="s">
        <v>127</v>
      </c>
      <c r="B79" s="17" t="s">
        <v>128</v>
      </c>
      <c r="C79" s="18">
        <v>697.59</v>
      </c>
      <c r="D79" s="37">
        <v>58.94</v>
      </c>
      <c r="E79" s="37">
        <f t="shared" si="15"/>
        <v>756.53</v>
      </c>
      <c r="F79" s="36">
        <f t="shared" si="16"/>
        <v>15.13</v>
      </c>
      <c r="G79" s="36">
        <f t="shared" si="17"/>
        <v>151.30000000000001</v>
      </c>
      <c r="H79" s="36">
        <f t="shared" si="18"/>
        <v>37.82</v>
      </c>
      <c r="I79" s="36">
        <f t="shared" si="19"/>
        <v>37.82</v>
      </c>
      <c r="J79" s="53">
        <f t="shared" si="14"/>
        <v>45.39</v>
      </c>
      <c r="K79" s="36">
        <f t="shared" si="20"/>
        <v>30.261199999999999</v>
      </c>
      <c r="L79" s="36">
        <v>2.59</v>
      </c>
      <c r="M79" s="54">
        <f t="shared" si="21"/>
        <v>1076.8412000000001</v>
      </c>
    </row>
    <row r="80" spans="1:13">
      <c r="A80" s="16" t="s">
        <v>129</v>
      </c>
      <c r="B80" s="17" t="s">
        <v>130</v>
      </c>
      <c r="C80" s="18">
        <v>741.14</v>
      </c>
      <c r="D80" s="37">
        <v>58.94</v>
      </c>
      <c r="E80" s="37">
        <f t="shared" si="15"/>
        <v>800.08</v>
      </c>
      <c r="F80" s="36">
        <f t="shared" si="16"/>
        <v>16</v>
      </c>
      <c r="G80" s="36">
        <f t="shared" si="17"/>
        <v>160.01</v>
      </c>
      <c r="H80" s="36">
        <f t="shared" si="18"/>
        <v>40</v>
      </c>
      <c r="I80" s="36">
        <f t="shared" si="19"/>
        <v>40</v>
      </c>
      <c r="J80" s="53">
        <f t="shared" si="14"/>
        <v>48</v>
      </c>
      <c r="K80" s="36">
        <f t="shared" si="20"/>
        <v>32.0032</v>
      </c>
      <c r="L80" s="36">
        <v>2.59</v>
      </c>
      <c r="M80" s="54">
        <f t="shared" si="21"/>
        <v>1138.6831999999999</v>
      </c>
    </row>
    <row r="81" spans="1:13">
      <c r="A81" s="16" t="s">
        <v>131</v>
      </c>
      <c r="B81" s="17" t="s">
        <v>132</v>
      </c>
      <c r="C81" s="18">
        <v>784.66</v>
      </c>
      <c r="D81" s="37">
        <v>58.94</v>
      </c>
      <c r="E81" s="37">
        <f t="shared" si="15"/>
        <v>843.6</v>
      </c>
      <c r="F81" s="36">
        <f t="shared" si="16"/>
        <v>16.87</v>
      </c>
      <c r="G81" s="36">
        <f t="shared" si="17"/>
        <v>168.72</v>
      </c>
      <c r="H81" s="36">
        <f t="shared" si="18"/>
        <v>42.18</v>
      </c>
      <c r="I81" s="36">
        <f t="shared" si="19"/>
        <v>42.18</v>
      </c>
      <c r="J81" s="53">
        <f t="shared" si="14"/>
        <v>50.61</v>
      </c>
      <c r="K81" s="36">
        <f t="shared" si="20"/>
        <v>33.744</v>
      </c>
      <c r="L81" s="36">
        <v>2.59</v>
      </c>
      <c r="M81" s="54">
        <f t="shared" si="21"/>
        <v>1200.4939999999999</v>
      </c>
    </row>
    <row r="82" spans="1:13">
      <c r="A82" s="20" t="s">
        <v>133</v>
      </c>
      <c r="B82" s="21" t="s">
        <v>134</v>
      </c>
      <c r="C82" s="22">
        <v>828.23</v>
      </c>
      <c r="D82" s="37">
        <v>58.94</v>
      </c>
      <c r="E82" s="22">
        <f t="shared" si="15"/>
        <v>887.17</v>
      </c>
      <c r="F82" s="21">
        <f t="shared" si="16"/>
        <v>17.739999999999998</v>
      </c>
      <c r="G82" s="21">
        <f t="shared" si="17"/>
        <v>177.43</v>
      </c>
      <c r="H82" s="21">
        <f t="shared" si="18"/>
        <v>44.35</v>
      </c>
      <c r="I82" s="21">
        <f t="shared" si="19"/>
        <v>44.35</v>
      </c>
      <c r="J82" s="51">
        <f t="shared" si="14"/>
        <v>53.23</v>
      </c>
      <c r="K82" s="36">
        <f t="shared" si="20"/>
        <v>35.486800000000002</v>
      </c>
      <c r="L82" s="36">
        <v>2.59</v>
      </c>
      <c r="M82" s="45">
        <f t="shared" si="21"/>
        <v>1262.3468</v>
      </c>
    </row>
    <row r="83" spans="1:13">
      <c r="A83" s="23"/>
      <c r="B83" s="23"/>
      <c r="C83" s="24"/>
      <c r="D83" s="24"/>
      <c r="E83" s="24"/>
      <c r="F83" s="23"/>
      <c r="G83" s="23"/>
      <c r="H83" s="23"/>
      <c r="I83" s="23"/>
      <c r="J83" s="46"/>
      <c r="K83" s="23"/>
      <c r="L83" s="23"/>
      <c r="M83" s="23"/>
    </row>
    <row r="85" spans="1:13">
      <c r="B85" s="55" t="s">
        <v>135</v>
      </c>
      <c r="C85" s="56" t="s">
        <v>136</v>
      </c>
      <c r="D85" s="56" t="s">
        <v>5</v>
      </c>
      <c r="E85" s="57">
        <v>0.02</v>
      </c>
      <c r="F85" s="57">
        <v>0.2</v>
      </c>
      <c r="G85" s="57">
        <v>0.05</v>
      </c>
      <c r="H85" s="57">
        <v>0.05</v>
      </c>
      <c r="I85" s="57">
        <v>0.06</v>
      </c>
      <c r="J85" s="83" t="s">
        <v>6</v>
      </c>
      <c r="K85" s="83" t="s">
        <v>7</v>
      </c>
      <c r="L85" s="84" t="s">
        <v>8</v>
      </c>
    </row>
    <row r="86" spans="1:13">
      <c r="B86" s="58"/>
      <c r="C86" s="59"/>
      <c r="D86" s="59"/>
      <c r="E86" s="60" t="s">
        <v>9</v>
      </c>
      <c r="F86" s="60" t="s">
        <v>10</v>
      </c>
      <c r="G86" s="60" t="s">
        <v>11</v>
      </c>
      <c r="H86" s="60" t="s">
        <v>12</v>
      </c>
      <c r="I86" s="60" t="s">
        <v>13</v>
      </c>
      <c r="J86" s="85"/>
      <c r="K86" s="85"/>
      <c r="L86" s="86"/>
    </row>
    <row r="87" spans="1:13" ht="39">
      <c r="B87" s="61" t="s">
        <v>137</v>
      </c>
      <c r="C87" s="62" t="s">
        <v>138</v>
      </c>
      <c r="D87" s="62">
        <v>13.85</v>
      </c>
      <c r="E87" s="63">
        <f>TRUNC(D87*2%,2)</f>
        <v>0.27</v>
      </c>
      <c r="F87" s="63">
        <f>TRUNC(D87*20%,2)</f>
        <v>2.77</v>
      </c>
      <c r="G87" s="63">
        <f>TRUNC(D87*5%,2)</f>
        <v>0.69</v>
      </c>
      <c r="H87" s="63">
        <f>TRUNC(D87*5%,2)</f>
        <v>0.69</v>
      </c>
      <c r="I87" s="63">
        <f t="shared" ref="I87:I100" si="22">TRUNC(D87*6%,2)</f>
        <v>0.83</v>
      </c>
      <c r="J87" s="87">
        <f>SUM(D87*4%)</f>
        <v>0.55400000000000005</v>
      </c>
      <c r="K87" s="62">
        <v>2.59</v>
      </c>
      <c r="L87" s="88">
        <f>SUM(D87:K87)</f>
        <v>22.244</v>
      </c>
    </row>
    <row r="88" spans="1:13">
      <c r="B88" s="64" t="s">
        <v>139</v>
      </c>
      <c r="C88" s="65" t="s">
        <v>140</v>
      </c>
      <c r="D88" s="65">
        <v>6.53</v>
      </c>
      <c r="E88" s="66">
        <f>TRUNC(D88*2%,2)</f>
        <v>0.13</v>
      </c>
      <c r="F88" s="66">
        <f t="shared" ref="F88:F100" si="23">TRUNC(D88*20%,2)</f>
        <v>1.3</v>
      </c>
      <c r="G88" s="66">
        <f t="shared" ref="G88:G100" si="24">TRUNC(D88*5%,2)</f>
        <v>0.32</v>
      </c>
      <c r="H88" s="66">
        <f t="shared" ref="H88:H100" si="25">TRUNC(D88*5%,2)</f>
        <v>0.32</v>
      </c>
      <c r="I88" s="66">
        <f t="shared" si="22"/>
        <v>0.39</v>
      </c>
      <c r="J88" s="87">
        <f t="shared" ref="J88:J100" si="26">SUM(D88*4%)</f>
        <v>0.26119999999999999</v>
      </c>
      <c r="K88" s="65" t="s">
        <v>141</v>
      </c>
      <c r="L88" s="89">
        <f t="shared" ref="L88:L100" si="27">SUM(D88:K88)</f>
        <v>9.2512000000000008</v>
      </c>
    </row>
    <row r="89" spans="1:13">
      <c r="B89" s="64" t="s">
        <v>142</v>
      </c>
      <c r="C89" s="65" t="s">
        <v>143</v>
      </c>
      <c r="D89" s="65">
        <v>1.65</v>
      </c>
      <c r="E89" s="66">
        <f>TRUNC(D89*2%,2)</f>
        <v>0.03</v>
      </c>
      <c r="F89" s="66">
        <f t="shared" si="23"/>
        <v>0.33</v>
      </c>
      <c r="G89" s="66">
        <f t="shared" si="24"/>
        <v>0.08</v>
      </c>
      <c r="H89" s="66">
        <f t="shared" si="25"/>
        <v>0.08</v>
      </c>
      <c r="I89" s="66">
        <f t="shared" si="22"/>
        <v>0.09</v>
      </c>
      <c r="J89" s="87">
        <f t="shared" si="26"/>
        <v>6.6000000000000003E-2</v>
      </c>
      <c r="K89" s="65" t="s">
        <v>141</v>
      </c>
      <c r="L89" s="89">
        <f t="shared" si="27"/>
        <v>2.3260000000000001</v>
      </c>
    </row>
    <row r="90" spans="1:13">
      <c r="B90" s="64" t="s">
        <v>144</v>
      </c>
      <c r="C90" s="65" t="s">
        <v>145</v>
      </c>
      <c r="D90" s="65">
        <v>28.44</v>
      </c>
      <c r="E90" s="66" t="s">
        <v>141</v>
      </c>
      <c r="F90" s="66">
        <f t="shared" si="23"/>
        <v>5.68</v>
      </c>
      <c r="G90" s="66">
        <f t="shared" si="24"/>
        <v>1.42</v>
      </c>
      <c r="H90" s="66">
        <f t="shared" si="25"/>
        <v>1.42</v>
      </c>
      <c r="I90" s="66">
        <f t="shared" si="22"/>
        <v>1.7</v>
      </c>
      <c r="J90" s="87">
        <f t="shared" si="26"/>
        <v>1.1375999999999999</v>
      </c>
      <c r="K90" s="65">
        <v>2.59</v>
      </c>
      <c r="L90" s="89">
        <f t="shared" si="27"/>
        <v>42.387599999999999</v>
      </c>
    </row>
    <row r="91" spans="1:13">
      <c r="B91" s="64" t="s">
        <v>146</v>
      </c>
      <c r="C91" s="65" t="s">
        <v>147</v>
      </c>
      <c r="D91" s="65">
        <v>29.61</v>
      </c>
      <c r="E91" s="66" t="s">
        <v>141</v>
      </c>
      <c r="F91" s="66">
        <f t="shared" si="23"/>
        <v>5.92</v>
      </c>
      <c r="G91" s="66">
        <f t="shared" si="24"/>
        <v>1.48</v>
      </c>
      <c r="H91" s="66">
        <f t="shared" si="25"/>
        <v>1.48</v>
      </c>
      <c r="I91" s="66">
        <f t="shared" si="22"/>
        <v>1.77</v>
      </c>
      <c r="J91" s="87">
        <f t="shared" si="26"/>
        <v>1.1843999999999999</v>
      </c>
      <c r="K91" s="65">
        <v>2.59</v>
      </c>
      <c r="L91" s="89">
        <f t="shared" si="27"/>
        <v>44.034399999999998</v>
      </c>
    </row>
    <row r="92" spans="1:13">
      <c r="B92" s="64" t="s">
        <v>148</v>
      </c>
      <c r="C92" s="65" t="s">
        <v>145</v>
      </c>
      <c r="D92" s="65">
        <v>28.44</v>
      </c>
      <c r="E92" s="66" t="s">
        <v>141</v>
      </c>
      <c r="F92" s="66">
        <f t="shared" si="23"/>
        <v>5.68</v>
      </c>
      <c r="G92" s="66">
        <f t="shared" si="24"/>
        <v>1.42</v>
      </c>
      <c r="H92" s="66">
        <f t="shared" si="25"/>
        <v>1.42</v>
      </c>
      <c r="I92" s="66">
        <f t="shared" si="22"/>
        <v>1.7</v>
      </c>
      <c r="J92" s="87">
        <f t="shared" si="26"/>
        <v>1.1375999999999999</v>
      </c>
      <c r="K92" s="65">
        <v>2.59</v>
      </c>
      <c r="L92" s="89">
        <f t="shared" si="27"/>
        <v>42.387599999999999</v>
      </c>
    </row>
    <row r="93" spans="1:13">
      <c r="B93" s="64" t="s">
        <v>149</v>
      </c>
      <c r="C93" s="65" t="s">
        <v>147</v>
      </c>
      <c r="D93" s="65">
        <v>29.61</v>
      </c>
      <c r="E93" s="66" t="s">
        <v>141</v>
      </c>
      <c r="F93" s="66">
        <f t="shared" si="23"/>
        <v>5.92</v>
      </c>
      <c r="G93" s="66">
        <f t="shared" si="24"/>
        <v>1.48</v>
      </c>
      <c r="H93" s="66">
        <f t="shared" si="25"/>
        <v>1.48</v>
      </c>
      <c r="I93" s="66">
        <f t="shared" si="22"/>
        <v>1.77</v>
      </c>
      <c r="J93" s="87">
        <f t="shared" si="26"/>
        <v>1.1843999999999999</v>
      </c>
      <c r="K93" s="65">
        <v>2.59</v>
      </c>
      <c r="L93" s="89">
        <f t="shared" si="27"/>
        <v>44.034399999999998</v>
      </c>
    </row>
    <row r="94" spans="1:13">
      <c r="B94" s="64" t="s">
        <v>150</v>
      </c>
      <c r="C94" s="65" t="s">
        <v>145</v>
      </c>
      <c r="D94" s="65">
        <v>28.44</v>
      </c>
      <c r="E94" s="66" t="s">
        <v>141</v>
      </c>
      <c r="F94" s="66">
        <f t="shared" si="23"/>
        <v>5.68</v>
      </c>
      <c r="G94" s="66">
        <f t="shared" si="24"/>
        <v>1.42</v>
      </c>
      <c r="H94" s="66">
        <f t="shared" si="25"/>
        <v>1.42</v>
      </c>
      <c r="I94" s="66">
        <f t="shared" si="22"/>
        <v>1.7</v>
      </c>
      <c r="J94" s="87">
        <f t="shared" si="26"/>
        <v>1.1375999999999999</v>
      </c>
      <c r="K94" s="65">
        <v>2.59</v>
      </c>
      <c r="L94" s="89">
        <f t="shared" si="27"/>
        <v>42.387599999999999</v>
      </c>
    </row>
    <row r="95" spans="1:13">
      <c r="B95" s="64" t="s">
        <v>151</v>
      </c>
      <c r="C95" s="65" t="s">
        <v>147</v>
      </c>
      <c r="D95" s="65">
        <v>29.61</v>
      </c>
      <c r="E95" s="66" t="s">
        <v>141</v>
      </c>
      <c r="F95" s="66">
        <f t="shared" si="23"/>
        <v>5.92</v>
      </c>
      <c r="G95" s="66">
        <f t="shared" si="24"/>
        <v>1.48</v>
      </c>
      <c r="H95" s="66">
        <f t="shared" si="25"/>
        <v>1.48</v>
      </c>
      <c r="I95" s="66">
        <f t="shared" si="22"/>
        <v>1.77</v>
      </c>
      <c r="J95" s="87">
        <f t="shared" si="26"/>
        <v>1.1843999999999999</v>
      </c>
      <c r="K95" s="65">
        <v>2.59</v>
      </c>
      <c r="L95" s="89">
        <f t="shared" si="27"/>
        <v>44.034399999999998</v>
      </c>
    </row>
    <row r="96" spans="1:13" ht="26.25">
      <c r="B96" s="67" t="s">
        <v>152</v>
      </c>
      <c r="C96" s="68" t="s">
        <v>153</v>
      </c>
      <c r="D96" s="68">
        <v>27.27</v>
      </c>
      <c r="E96" s="69" t="s">
        <v>141</v>
      </c>
      <c r="F96" s="69">
        <f t="shared" si="23"/>
        <v>5.45</v>
      </c>
      <c r="G96" s="69">
        <f t="shared" si="24"/>
        <v>1.36</v>
      </c>
      <c r="H96" s="69">
        <f t="shared" si="25"/>
        <v>1.36</v>
      </c>
      <c r="I96" s="69">
        <f t="shared" si="22"/>
        <v>1.63</v>
      </c>
      <c r="J96" s="87">
        <f t="shared" si="26"/>
        <v>1.0908</v>
      </c>
      <c r="K96" s="65">
        <v>2.59</v>
      </c>
      <c r="L96" s="90">
        <f t="shared" ref="L96" si="28">SUM(D96:K96)</f>
        <v>40.750799999999998</v>
      </c>
    </row>
    <row r="97" spans="1:15">
      <c r="B97" s="64" t="s">
        <v>154</v>
      </c>
      <c r="C97" s="65" t="s">
        <v>155</v>
      </c>
      <c r="D97" s="65">
        <v>27.27</v>
      </c>
      <c r="E97" s="66" t="s">
        <v>141</v>
      </c>
      <c r="F97" s="66">
        <f t="shared" si="23"/>
        <v>5.45</v>
      </c>
      <c r="G97" s="66">
        <f t="shared" si="24"/>
        <v>1.36</v>
      </c>
      <c r="H97" s="66">
        <f t="shared" si="25"/>
        <v>1.36</v>
      </c>
      <c r="I97" s="66">
        <f t="shared" si="22"/>
        <v>1.63</v>
      </c>
      <c r="J97" s="87">
        <f t="shared" si="26"/>
        <v>1.0908</v>
      </c>
      <c r="K97" s="65" t="s">
        <v>141</v>
      </c>
      <c r="L97" s="89">
        <f t="shared" si="27"/>
        <v>38.160800000000002</v>
      </c>
    </row>
    <row r="98" spans="1:15">
      <c r="B98" s="64" t="s">
        <v>156</v>
      </c>
      <c r="C98" s="65" t="s">
        <v>157</v>
      </c>
      <c r="D98" s="65">
        <v>27.27</v>
      </c>
      <c r="E98" s="66" t="s">
        <v>141</v>
      </c>
      <c r="F98" s="66">
        <f t="shared" si="23"/>
        <v>5.45</v>
      </c>
      <c r="G98" s="66">
        <f t="shared" si="24"/>
        <v>1.36</v>
      </c>
      <c r="H98" s="66">
        <f t="shared" si="25"/>
        <v>1.36</v>
      </c>
      <c r="I98" s="66">
        <f t="shared" si="22"/>
        <v>1.63</v>
      </c>
      <c r="J98" s="87">
        <f t="shared" si="26"/>
        <v>1.0908</v>
      </c>
      <c r="K98" s="65" t="s">
        <v>141</v>
      </c>
      <c r="L98" s="89">
        <f t="shared" si="27"/>
        <v>38.160800000000002</v>
      </c>
    </row>
    <row r="99" spans="1:15" ht="39">
      <c r="B99" s="67" t="s">
        <v>158</v>
      </c>
      <c r="C99" s="68" t="s">
        <v>159</v>
      </c>
      <c r="D99" s="68">
        <v>14.63</v>
      </c>
      <c r="E99" s="69">
        <f>TRUNC(D99*2%,2)</f>
        <v>0.28999999999999998</v>
      </c>
      <c r="F99" s="69">
        <f t="shared" si="23"/>
        <v>2.92</v>
      </c>
      <c r="G99" s="69">
        <f t="shared" si="24"/>
        <v>0.73</v>
      </c>
      <c r="H99" s="69">
        <f t="shared" si="25"/>
        <v>0.73</v>
      </c>
      <c r="I99" s="69">
        <f t="shared" si="22"/>
        <v>0.87</v>
      </c>
      <c r="J99" s="87">
        <f t="shared" si="26"/>
        <v>0.58520000000000005</v>
      </c>
      <c r="K99" s="68" t="s">
        <v>141</v>
      </c>
      <c r="L99" s="90">
        <f t="shared" si="27"/>
        <v>20.755199999999999</v>
      </c>
    </row>
    <row r="100" spans="1:15" ht="39">
      <c r="B100" s="67" t="s">
        <v>160</v>
      </c>
      <c r="C100" s="68" t="s">
        <v>161</v>
      </c>
      <c r="D100" s="68">
        <v>13.63</v>
      </c>
      <c r="E100" s="69">
        <f>TRUNC(D100*2%,2)</f>
        <v>0.27</v>
      </c>
      <c r="F100" s="69">
        <f t="shared" si="23"/>
        <v>2.72</v>
      </c>
      <c r="G100" s="69">
        <f t="shared" si="24"/>
        <v>0.68</v>
      </c>
      <c r="H100" s="69">
        <f t="shared" si="25"/>
        <v>0.68</v>
      </c>
      <c r="I100" s="69">
        <f t="shared" si="22"/>
        <v>0.81</v>
      </c>
      <c r="J100" s="87">
        <f t="shared" si="26"/>
        <v>0.54520000000000002</v>
      </c>
      <c r="K100" s="68" t="s">
        <v>141</v>
      </c>
      <c r="L100" s="90">
        <f t="shared" si="27"/>
        <v>19.3352</v>
      </c>
    </row>
    <row r="101" spans="1:15" ht="63.75">
      <c r="B101" s="70" t="s">
        <v>162</v>
      </c>
      <c r="C101" s="71" t="s">
        <v>163</v>
      </c>
      <c r="D101" s="72" t="s">
        <v>164</v>
      </c>
      <c r="E101" s="73"/>
      <c r="F101" s="73"/>
      <c r="G101" s="73"/>
      <c r="H101" s="73"/>
      <c r="I101" s="73"/>
      <c r="J101" s="71"/>
      <c r="K101" s="71" t="s">
        <v>141</v>
      </c>
      <c r="L101" s="91"/>
    </row>
    <row r="102" spans="1:15">
      <c r="M102" s="92"/>
      <c r="N102" s="92"/>
      <c r="O102" s="92"/>
    </row>
    <row r="103" spans="1:15" ht="105">
      <c r="B103" s="74" t="s">
        <v>165</v>
      </c>
      <c r="C103" s="75"/>
      <c r="D103" s="75"/>
      <c r="E103" s="75"/>
      <c r="F103" s="75"/>
      <c r="G103" s="75"/>
      <c r="H103" s="75"/>
      <c r="I103" s="75"/>
      <c r="J103" s="75"/>
      <c r="K103" s="75"/>
      <c r="L103" s="93"/>
      <c r="M103" s="92"/>
      <c r="N103" s="92"/>
      <c r="O103" s="92"/>
    </row>
    <row r="104" spans="1:15">
      <c r="B104" s="76"/>
      <c r="C104" s="77"/>
      <c r="D104" s="77"/>
      <c r="E104" s="77"/>
      <c r="F104" s="77"/>
      <c r="G104" s="77"/>
      <c r="H104" s="77"/>
      <c r="I104" s="77"/>
      <c r="J104" s="77"/>
      <c r="K104" s="77"/>
      <c r="L104" s="94"/>
      <c r="M104" s="92"/>
      <c r="N104" s="92"/>
      <c r="O104" s="92"/>
    </row>
    <row r="107" spans="1:15">
      <c r="A107" s="78" t="s">
        <v>166</v>
      </c>
      <c r="B107" s="4"/>
      <c r="C107" s="4"/>
      <c r="D107" s="4"/>
      <c r="E107" s="4"/>
      <c r="F107" s="4"/>
      <c r="G107" s="4"/>
      <c r="H107" s="4"/>
      <c r="I107" s="4"/>
      <c r="J107" s="4"/>
      <c r="K107" s="4"/>
      <c r="L107" s="39"/>
    </row>
    <row r="108" spans="1:15">
      <c r="A108" s="79" t="s">
        <v>3</v>
      </c>
      <c r="B108" s="80"/>
      <c r="C108" s="9" t="s">
        <v>4</v>
      </c>
      <c r="D108" s="10" t="s">
        <v>5</v>
      </c>
      <c r="E108" s="11">
        <v>0.02</v>
      </c>
      <c r="F108" s="11">
        <v>0.2</v>
      </c>
      <c r="G108" s="11">
        <v>0.05</v>
      </c>
      <c r="H108" s="11">
        <v>0.05</v>
      </c>
      <c r="I108" s="11">
        <v>0.06</v>
      </c>
      <c r="J108" s="50" t="s">
        <v>6</v>
      </c>
      <c r="K108" s="50" t="s">
        <v>7</v>
      </c>
      <c r="L108" s="41" t="s">
        <v>8</v>
      </c>
    </row>
    <row r="109" spans="1:15">
      <c r="A109" s="81"/>
      <c r="B109" s="82"/>
      <c r="C109" s="14"/>
      <c r="D109" s="15"/>
      <c r="E109" s="15" t="s">
        <v>9</v>
      </c>
      <c r="F109" s="15" t="s">
        <v>10</v>
      </c>
      <c r="G109" s="15" t="s">
        <v>11</v>
      </c>
      <c r="H109" s="15" t="s">
        <v>12</v>
      </c>
      <c r="I109" s="15" t="s">
        <v>13</v>
      </c>
      <c r="J109" s="10"/>
      <c r="K109" s="10"/>
      <c r="L109" s="42"/>
    </row>
    <row r="110" spans="1:15">
      <c r="A110" s="16" t="s">
        <v>14</v>
      </c>
      <c r="B110" s="17" t="s">
        <v>15</v>
      </c>
      <c r="C110" s="17" t="s">
        <v>16</v>
      </c>
      <c r="D110" s="18">
        <f t="shared" ref="D110:E128" si="29">TRUNC(D6/3,2)</f>
        <v>8.4499999999999993</v>
      </c>
      <c r="E110" s="17">
        <f t="shared" si="29"/>
        <v>0.16</v>
      </c>
      <c r="F110" s="17">
        <f>TRUNC(D110*0.2,2)</f>
        <v>1.69</v>
      </c>
      <c r="G110" s="17">
        <f>TRUNC(D110*0.05,2)</f>
        <v>0.42</v>
      </c>
      <c r="H110" s="17">
        <f>TRUNC(D110*0.05,2)</f>
        <v>0.42</v>
      </c>
      <c r="I110" s="43">
        <f t="shared" ref="I110:I128" si="30">TRUNC(D110*0.06,2)</f>
        <v>0.5</v>
      </c>
      <c r="J110" s="17">
        <f>SUM(D110*4%)</f>
        <v>0.33800000000000002</v>
      </c>
      <c r="K110" s="17">
        <v>2.59</v>
      </c>
      <c r="L110" s="44">
        <f>TRUNC(SUM(D110:K110),2)</f>
        <v>14.56</v>
      </c>
    </row>
    <row r="111" spans="1:15">
      <c r="A111" s="16" t="s">
        <v>17</v>
      </c>
      <c r="B111" s="17" t="s">
        <v>18</v>
      </c>
      <c r="C111" s="17" t="s">
        <v>19</v>
      </c>
      <c r="D111" s="18">
        <f t="shared" si="29"/>
        <v>10.55</v>
      </c>
      <c r="E111" s="17">
        <f t="shared" si="29"/>
        <v>0.21</v>
      </c>
      <c r="F111" s="17">
        <f t="shared" ref="F111:F128" si="31">TRUNC(D111*0.2,2)</f>
        <v>2.11</v>
      </c>
      <c r="G111" s="17">
        <f t="shared" ref="G111:G128" si="32">TRUNC(D111*0.05,2)</f>
        <v>0.52</v>
      </c>
      <c r="H111" s="17">
        <f t="shared" ref="H111:H128" si="33">TRUNC(D111*0.05,2)</f>
        <v>0.52</v>
      </c>
      <c r="I111" s="17">
        <f t="shared" si="30"/>
        <v>0.63</v>
      </c>
      <c r="J111" s="17">
        <f t="shared" ref="J111:J128" si="34">SUM(D111*4%)</f>
        <v>0.42199999999999999</v>
      </c>
      <c r="K111" s="17">
        <v>2.59</v>
      </c>
      <c r="L111" s="44">
        <f t="shared" ref="L111:L128" si="35">TRUNC(SUM(D111:K111),2)</f>
        <v>17.55</v>
      </c>
    </row>
    <row r="112" spans="1:15">
      <c r="A112" s="16" t="s">
        <v>20</v>
      </c>
      <c r="B112" s="17" t="s">
        <v>21</v>
      </c>
      <c r="C112" s="17" t="s">
        <v>22</v>
      </c>
      <c r="D112" s="18">
        <f t="shared" si="29"/>
        <v>13.19</v>
      </c>
      <c r="E112" s="17">
        <f t="shared" si="29"/>
        <v>0.26</v>
      </c>
      <c r="F112" s="17">
        <f t="shared" si="31"/>
        <v>2.63</v>
      </c>
      <c r="G112" s="17">
        <f t="shared" si="32"/>
        <v>0.65</v>
      </c>
      <c r="H112" s="17">
        <f t="shared" si="33"/>
        <v>0.65</v>
      </c>
      <c r="I112" s="17">
        <f t="shared" si="30"/>
        <v>0.79</v>
      </c>
      <c r="J112" s="17">
        <f t="shared" si="34"/>
        <v>0.52759999999999996</v>
      </c>
      <c r="K112" s="17">
        <v>2.59</v>
      </c>
      <c r="L112" s="44">
        <f t="shared" si="35"/>
        <v>21.28</v>
      </c>
    </row>
    <row r="113" spans="1:12">
      <c r="A113" s="16" t="s">
        <v>23</v>
      </c>
      <c r="B113" s="17" t="s">
        <v>24</v>
      </c>
      <c r="C113" s="17" t="s">
        <v>25</v>
      </c>
      <c r="D113" s="18">
        <f t="shared" si="29"/>
        <v>16.489999999999998</v>
      </c>
      <c r="E113" s="17">
        <f t="shared" si="29"/>
        <v>0.32</v>
      </c>
      <c r="F113" s="17">
        <f t="shared" si="31"/>
        <v>3.29</v>
      </c>
      <c r="G113" s="17">
        <f t="shared" si="32"/>
        <v>0.82</v>
      </c>
      <c r="H113" s="17">
        <f t="shared" si="33"/>
        <v>0.82</v>
      </c>
      <c r="I113" s="17">
        <f t="shared" si="30"/>
        <v>0.98</v>
      </c>
      <c r="J113" s="17">
        <f t="shared" si="34"/>
        <v>0.65959999999999996</v>
      </c>
      <c r="K113" s="17">
        <v>2.59</v>
      </c>
      <c r="L113" s="44">
        <f t="shared" si="35"/>
        <v>25.96</v>
      </c>
    </row>
    <row r="114" spans="1:12">
      <c r="A114" s="16" t="s">
        <v>26</v>
      </c>
      <c r="B114" s="17" t="s">
        <v>27</v>
      </c>
      <c r="C114" s="17" t="s">
        <v>28</v>
      </c>
      <c r="D114" s="18">
        <f t="shared" si="29"/>
        <v>20.61</v>
      </c>
      <c r="E114" s="17">
        <f t="shared" si="29"/>
        <v>0.41</v>
      </c>
      <c r="F114" s="17">
        <f t="shared" si="31"/>
        <v>4.12</v>
      </c>
      <c r="G114" s="17">
        <f t="shared" si="32"/>
        <v>1.03</v>
      </c>
      <c r="H114" s="17">
        <f t="shared" si="33"/>
        <v>1.03</v>
      </c>
      <c r="I114" s="17">
        <f t="shared" si="30"/>
        <v>1.23</v>
      </c>
      <c r="J114" s="17">
        <f t="shared" si="34"/>
        <v>0.82440000000000002</v>
      </c>
      <c r="K114" s="17">
        <v>2.59</v>
      </c>
      <c r="L114" s="44">
        <f t="shared" si="35"/>
        <v>31.84</v>
      </c>
    </row>
    <row r="115" spans="1:12">
      <c r="A115" s="16" t="s">
        <v>29</v>
      </c>
      <c r="B115" s="17" t="s">
        <v>30</v>
      </c>
      <c r="C115" s="17" t="s">
        <v>31</v>
      </c>
      <c r="D115" s="18">
        <f t="shared" si="29"/>
        <v>25.77</v>
      </c>
      <c r="E115" s="17">
        <f t="shared" si="29"/>
        <v>0.51</v>
      </c>
      <c r="F115" s="17">
        <f t="shared" si="31"/>
        <v>5.15</v>
      </c>
      <c r="G115" s="17">
        <f t="shared" si="32"/>
        <v>1.28</v>
      </c>
      <c r="H115" s="17">
        <f t="shared" si="33"/>
        <v>1.28</v>
      </c>
      <c r="I115" s="17">
        <f t="shared" si="30"/>
        <v>1.54</v>
      </c>
      <c r="J115" s="17">
        <f t="shared" si="34"/>
        <v>1.0307999999999999</v>
      </c>
      <c r="K115" s="17">
        <v>2.59</v>
      </c>
      <c r="L115" s="44">
        <f t="shared" si="35"/>
        <v>39.15</v>
      </c>
    </row>
    <row r="116" spans="1:12">
      <c r="A116" s="16" t="s">
        <v>32</v>
      </c>
      <c r="B116" s="17" t="s">
        <v>33</v>
      </c>
      <c r="C116" s="17" t="s">
        <v>34</v>
      </c>
      <c r="D116" s="18">
        <f t="shared" si="29"/>
        <v>32.21</v>
      </c>
      <c r="E116" s="17">
        <f t="shared" si="29"/>
        <v>0.64</v>
      </c>
      <c r="F116" s="17">
        <f t="shared" si="31"/>
        <v>6.44</v>
      </c>
      <c r="G116" s="17">
        <f t="shared" si="32"/>
        <v>1.61</v>
      </c>
      <c r="H116" s="17">
        <f t="shared" si="33"/>
        <v>1.61</v>
      </c>
      <c r="I116" s="17">
        <f t="shared" si="30"/>
        <v>1.93</v>
      </c>
      <c r="J116" s="17">
        <f t="shared" si="34"/>
        <v>1.2884</v>
      </c>
      <c r="K116" s="17">
        <v>2.59</v>
      </c>
      <c r="L116" s="44">
        <f t="shared" si="35"/>
        <v>48.31</v>
      </c>
    </row>
    <row r="117" spans="1:12">
      <c r="A117" s="16" t="s">
        <v>35</v>
      </c>
      <c r="B117" s="17" t="s">
        <v>36</v>
      </c>
      <c r="C117" s="17" t="s">
        <v>37</v>
      </c>
      <c r="D117" s="18">
        <f t="shared" si="29"/>
        <v>40.26</v>
      </c>
      <c r="E117" s="17">
        <f t="shared" si="29"/>
        <v>0.8</v>
      </c>
      <c r="F117" s="17">
        <f t="shared" si="31"/>
        <v>8.0500000000000007</v>
      </c>
      <c r="G117" s="17">
        <f t="shared" si="32"/>
        <v>2.0099999999999998</v>
      </c>
      <c r="H117" s="17">
        <f t="shared" si="33"/>
        <v>2.0099999999999998</v>
      </c>
      <c r="I117" s="43">
        <f t="shared" si="30"/>
        <v>2.41</v>
      </c>
      <c r="J117" s="17">
        <f t="shared" si="34"/>
        <v>1.6104000000000001</v>
      </c>
      <c r="K117" s="17">
        <v>2.59</v>
      </c>
      <c r="L117" s="44">
        <f t="shared" si="35"/>
        <v>59.74</v>
      </c>
    </row>
    <row r="118" spans="1:12">
      <c r="A118" s="16" t="s">
        <v>38</v>
      </c>
      <c r="B118" s="17" t="s">
        <v>39</v>
      </c>
      <c r="C118" s="17" t="s">
        <v>40</v>
      </c>
      <c r="D118" s="18">
        <f t="shared" si="29"/>
        <v>50.33</v>
      </c>
      <c r="E118" s="17">
        <f t="shared" si="29"/>
        <v>1</v>
      </c>
      <c r="F118" s="17">
        <f t="shared" si="31"/>
        <v>10.06</v>
      </c>
      <c r="G118" s="17">
        <f t="shared" si="32"/>
        <v>2.5099999999999998</v>
      </c>
      <c r="H118" s="17">
        <f t="shared" si="33"/>
        <v>2.5099999999999998</v>
      </c>
      <c r="I118" s="17">
        <f t="shared" si="30"/>
        <v>3.01</v>
      </c>
      <c r="J118" s="17">
        <f t="shared" si="34"/>
        <v>2.0131999999999999</v>
      </c>
      <c r="K118" s="17">
        <v>2.59</v>
      </c>
      <c r="L118" s="44">
        <f t="shared" si="35"/>
        <v>74.02</v>
      </c>
    </row>
    <row r="119" spans="1:12">
      <c r="A119" s="16" t="s">
        <v>41</v>
      </c>
      <c r="B119" s="17" t="s">
        <v>42</v>
      </c>
      <c r="C119" s="19" t="s">
        <v>43</v>
      </c>
      <c r="D119" s="18">
        <f t="shared" si="29"/>
        <v>62.92</v>
      </c>
      <c r="E119" s="17">
        <f t="shared" si="29"/>
        <v>1.25</v>
      </c>
      <c r="F119" s="17">
        <f t="shared" si="31"/>
        <v>12.58</v>
      </c>
      <c r="G119" s="17">
        <f t="shared" si="32"/>
        <v>3.14</v>
      </c>
      <c r="H119" s="17">
        <f t="shared" si="33"/>
        <v>3.14</v>
      </c>
      <c r="I119" s="17">
        <f t="shared" si="30"/>
        <v>3.77</v>
      </c>
      <c r="J119" s="17">
        <f t="shared" si="34"/>
        <v>2.5167999999999999</v>
      </c>
      <c r="K119" s="17">
        <v>2.59</v>
      </c>
      <c r="L119" s="44">
        <f t="shared" si="35"/>
        <v>91.9</v>
      </c>
    </row>
    <row r="120" spans="1:12">
      <c r="A120" s="16" t="s">
        <v>44</v>
      </c>
      <c r="B120" s="17" t="s">
        <v>45</v>
      </c>
      <c r="C120" s="17" t="s">
        <v>46</v>
      </c>
      <c r="D120" s="18">
        <f t="shared" si="29"/>
        <v>78.650000000000006</v>
      </c>
      <c r="E120" s="17">
        <f t="shared" si="29"/>
        <v>1.57</v>
      </c>
      <c r="F120" s="17">
        <f t="shared" si="31"/>
        <v>15.73</v>
      </c>
      <c r="G120" s="17">
        <f t="shared" si="32"/>
        <v>3.93</v>
      </c>
      <c r="H120" s="17">
        <f t="shared" si="33"/>
        <v>3.93</v>
      </c>
      <c r="I120" s="17">
        <f t="shared" si="30"/>
        <v>4.71</v>
      </c>
      <c r="J120" s="17">
        <f t="shared" si="34"/>
        <v>3.1459999999999999</v>
      </c>
      <c r="K120" s="17">
        <v>2.59</v>
      </c>
      <c r="L120" s="44">
        <f t="shared" si="35"/>
        <v>114.25</v>
      </c>
    </row>
    <row r="121" spans="1:12">
      <c r="A121" s="16" t="s">
        <v>47</v>
      </c>
      <c r="B121" s="17" t="s">
        <v>48</v>
      </c>
      <c r="C121" s="17" t="s">
        <v>49</v>
      </c>
      <c r="D121" s="18">
        <f t="shared" si="29"/>
        <v>98.31</v>
      </c>
      <c r="E121" s="17">
        <f t="shared" si="29"/>
        <v>1.96</v>
      </c>
      <c r="F121" s="17">
        <f t="shared" si="31"/>
        <v>19.66</v>
      </c>
      <c r="G121" s="17">
        <f t="shared" si="32"/>
        <v>4.91</v>
      </c>
      <c r="H121" s="17">
        <f t="shared" si="33"/>
        <v>4.91</v>
      </c>
      <c r="I121" s="17">
        <f t="shared" si="30"/>
        <v>5.89</v>
      </c>
      <c r="J121" s="17">
        <f t="shared" si="34"/>
        <v>3.9323999999999999</v>
      </c>
      <c r="K121" s="17">
        <v>2.59</v>
      </c>
      <c r="L121" s="44">
        <f t="shared" si="35"/>
        <v>142.16</v>
      </c>
    </row>
    <row r="122" spans="1:12">
      <c r="A122" s="16" t="s">
        <v>50</v>
      </c>
      <c r="B122" s="17" t="s">
        <v>51</v>
      </c>
      <c r="C122" s="17" t="s">
        <v>52</v>
      </c>
      <c r="D122" s="18">
        <f t="shared" si="29"/>
        <v>122.89</v>
      </c>
      <c r="E122" s="17">
        <f t="shared" si="29"/>
        <v>2.4500000000000002</v>
      </c>
      <c r="F122" s="17">
        <f t="shared" si="31"/>
        <v>24.57</v>
      </c>
      <c r="G122" s="17">
        <f t="shared" si="32"/>
        <v>6.14</v>
      </c>
      <c r="H122" s="17">
        <f t="shared" si="33"/>
        <v>6.14</v>
      </c>
      <c r="I122" s="17">
        <f t="shared" si="30"/>
        <v>7.37</v>
      </c>
      <c r="J122" s="17">
        <f t="shared" si="34"/>
        <v>4.9156000000000004</v>
      </c>
      <c r="K122" s="17">
        <v>2.59</v>
      </c>
      <c r="L122" s="44">
        <f t="shared" si="35"/>
        <v>177.06</v>
      </c>
    </row>
    <row r="123" spans="1:12">
      <c r="A123" s="16" t="s">
        <v>53</v>
      </c>
      <c r="B123" s="17" t="s">
        <v>54</v>
      </c>
      <c r="C123" s="17" t="s">
        <v>55</v>
      </c>
      <c r="D123" s="18">
        <f t="shared" si="29"/>
        <v>153.62</v>
      </c>
      <c r="E123" s="17">
        <f t="shared" si="29"/>
        <v>3.07</v>
      </c>
      <c r="F123" s="17">
        <f t="shared" si="31"/>
        <v>30.72</v>
      </c>
      <c r="G123" s="17">
        <f t="shared" si="32"/>
        <v>7.68</v>
      </c>
      <c r="H123" s="17">
        <f t="shared" si="33"/>
        <v>7.68</v>
      </c>
      <c r="I123" s="17">
        <f t="shared" si="30"/>
        <v>9.2100000000000009</v>
      </c>
      <c r="J123" s="17">
        <f t="shared" si="34"/>
        <v>6.1448</v>
      </c>
      <c r="K123" s="17">
        <v>2.59</v>
      </c>
      <c r="L123" s="44">
        <f t="shared" si="35"/>
        <v>220.71</v>
      </c>
    </row>
    <row r="124" spans="1:12">
      <c r="A124" s="16" t="s">
        <v>56</v>
      </c>
      <c r="B124" s="17" t="s">
        <v>57</v>
      </c>
      <c r="C124" s="17" t="s">
        <v>58</v>
      </c>
      <c r="D124" s="18">
        <f t="shared" si="29"/>
        <v>192.03</v>
      </c>
      <c r="E124" s="17">
        <f t="shared" si="29"/>
        <v>3.84</v>
      </c>
      <c r="F124" s="17">
        <f t="shared" si="31"/>
        <v>38.4</v>
      </c>
      <c r="G124" s="17">
        <f t="shared" si="32"/>
        <v>9.6</v>
      </c>
      <c r="H124" s="17">
        <f t="shared" si="33"/>
        <v>9.6</v>
      </c>
      <c r="I124" s="17">
        <f t="shared" si="30"/>
        <v>11.52</v>
      </c>
      <c r="J124" s="17">
        <f t="shared" si="34"/>
        <v>7.6811999999999996</v>
      </c>
      <c r="K124" s="17">
        <v>2.59</v>
      </c>
      <c r="L124" s="44">
        <f t="shared" si="35"/>
        <v>275.26</v>
      </c>
    </row>
    <row r="125" spans="1:12">
      <c r="A125" s="16" t="s">
        <v>59</v>
      </c>
      <c r="B125" s="17" t="s">
        <v>60</v>
      </c>
      <c r="C125" s="17" t="s">
        <v>61</v>
      </c>
      <c r="D125" s="18">
        <f t="shared" si="29"/>
        <v>240.04</v>
      </c>
      <c r="E125" s="17">
        <f t="shared" si="29"/>
        <v>4.8</v>
      </c>
      <c r="F125" s="17">
        <f t="shared" si="31"/>
        <v>48</v>
      </c>
      <c r="G125" s="17">
        <f t="shared" si="32"/>
        <v>12</v>
      </c>
      <c r="H125" s="17">
        <f t="shared" si="33"/>
        <v>12</v>
      </c>
      <c r="I125" s="17">
        <f t="shared" si="30"/>
        <v>14.4</v>
      </c>
      <c r="J125" s="17">
        <f t="shared" si="34"/>
        <v>9.6015999999999995</v>
      </c>
      <c r="K125" s="17">
        <v>2.59</v>
      </c>
      <c r="L125" s="44">
        <f t="shared" si="35"/>
        <v>343.43</v>
      </c>
    </row>
    <row r="126" spans="1:12">
      <c r="A126" s="16" t="s">
        <v>62</v>
      </c>
      <c r="B126" s="17" t="s">
        <v>63</v>
      </c>
      <c r="C126" s="17" t="s">
        <v>64</v>
      </c>
      <c r="D126" s="18">
        <f t="shared" si="29"/>
        <v>283.02999999999997</v>
      </c>
      <c r="E126" s="17">
        <f t="shared" si="29"/>
        <v>5.66</v>
      </c>
      <c r="F126" s="17">
        <f t="shared" si="31"/>
        <v>56.6</v>
      </c>
      <c r="G126" s="17">
        <f t="shared" si="32"/>
        <v>14.15</v>
      </c>
      <c r="H126" s="17">
        <f t="shared" si="33"/>
        <v>14.15</v>
      </c>
      <c r="I126" s="17">
        <f t="shared" si="30"/>
        <v>16.98</v>
      </c>
      <c r="J126" s="17">
        <f t="shared" si="34"/>
        <v>11.321199999999999</v>
      </c>
      <c r="K126" s="17">
        <v>2.59</v>
      </c>
      <c r="L126" s="44">
        <f t="shared" si="35"/>
        <v>404.48</v>
      </c>
    </row>
    <row r="127" spans="1:12">
      <c r="A127" s="16" t="s">
        <v>65</v>
      </c>
      <c r="B127" s="17" t="s">
        <v>66</v>
      </c>
      <c r="C127" s="17" t="s">
        <v>67</v>
      </c>
      <c r="D127" s="18">
        <f t="shared" si="29"/>
        <v>307.11</v>
      </c>
      <c r="E127" s="17">
        <f t="shared" si="29"/>
        <v>6.14</v>
      </c>
      <c r="F127" s="17">
        <f t="shared" si="31"/>
        <v>61.42</v>
      </c>
      <c r="G127" s="17">
        <f t="shared" si="32"/>
        <v>15.35</v>
      </c>
      <c r="H127" s="17">
        <f t="shared" si="33"/>
        <v>15.35</v>
      </c>
      <c r="I127" s="17">
        <f t="shared" si="30"/>
        <v>18.420000000000002</v>
      </c>
      <c r="J127" s="17">
        <f t="shared" si="34"/>
        <v>12.2844</v>
      </c>
      <c r="K127" s="17">
        <v>2.59</v>
      </c>
      <c r="L127" s="44">
        <f t="shared" si="35"/>
        <v>438.66</v>
      </c>
    </row>
    <row r="128" spans="1:12">
      <c r="A128" s="20" t="s">
        <v>68</v>
      </c>
      <c r="B128" s="21" t="s">
        <v>69</v>
      </c>
      <c r="C128" s="21" t="s">
        <v>70</v>
      </c>
      <c r="D128" s="22">
        <f t="shared" si="29"/>
        <v>460.09</v>
      </c>
      <c r="E128" s="21">
        <f t="shared" si="29"/>
        <v>9.1999999999999993</v>
      </c>
      <c r="F128" s="21">
        <f t="shared" si="31"/>
        <v>92.01</v>
      </c>
      <c r="G128" s="21">
        <f t="shared" si="32"/>
        <v>23</v>
      </c>
      <c r="H128" s="21">
        <f t="shared" si="33"/>
        <v>23</v>
      </c>
      <c r="I128" s="21">
        <f t="shared" si="30"/>
        <v>27.6</v>
      </c>
      <c r="J128" s="17">
        <f t="shared" si="34"/>
        <v>18.403600000000001</v>
      </c>
      <c r="K128" s="17">
        <v>2.59</v>
      </c>
      <c r="L128" s="45">
        <f t="shared" si="35"/>
        <v>655.89</v>
      </c>
    </row>
  </sheetData>
  <pageMargins left="0.511811024" right="0.511811024" top="0.78740157499999996" bottom="0.78740157499999996" header="0.31496062000000002" footer="0.3149606200000000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>
    <arrUserId title="emolumentos" rangeCreator="" othersAccessPermission="edit"/>
  </rangeList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Planilha1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Celso Belmiro</dc:creator>
  <cp:lastModifiedBy>Jefferson Andrade de Ornelas Barboza</cp:lastModifiedBy>
  <cp:lastPrinted>2023-12-29T02:08:00Z</cp:lastPrinted>
  <dcterms:created xsi:type="dcterms:W3CDTF">2022-12-28T14:02:00Z</dcterms:created>
  <dcterms:modified xsi:type="dcterms:W3CDTF">2024-05-23T19:46:49Z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5A449C5AB58042619F43FE724E435F19_12</vt:lpwstr>
  </property>
  <property fmtid="{D5CDD505-2E9C-101B-9397-08002B2CF9AE}" pid="3" name="KSOProductBuildVer">
    <vt:lpwstr>1046-12.2.0.16703</vt:lpwstr>
  </property>
</Properties>
</file>